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lesko\HDD\02_PRÁCE\01_Zakázky\16_ GymOstrov\04_VZMR_šatny\GO_šatny_TV02\"/>
    </mc:Choice>
  </mc:AlternateContent>
  <xr:revisionPtr revIDLastSave="0" documentId="8_{0E24CF42-0843-46EF-B6C9-B1E844554ACF}" xr6:coauthVersionLast="47" xr6:coauthVersionMax="47" xr10:uidLastSave="{00000000-0000-0000-0000-000000000000}"/>
  <bookViews>
    <workbookView xWindow="-45" yWindow="900" windowWidth="20385" windowHeight="14265" xr2:uid="{00000000-000D-0000-FFFF-FFFF00000000}"/>
  </bookViews>
  <sheets>
    <sheet name="Rekapitulace stavby" sheetId="1" r:id="rId1"/>
    <sheet name="01 - Stavební úpravy hygi..." sheetId="2" r:id="rId2"/>
    <sheet name="Pokyny pro vyplnění" sheetId="3" r:id="rId3"/>
  </sheets>
  <definedNames>
    <definedName name="_xlnm._FilterDatabase" localSheetId="1" hidden="1">'01 - Stavební úpravy hygi...'!$C$105:$K$1091</definedName>
    <definedName name="_xlnm.Print_Titles" localSheetId="1">'01 - Stavební úpravy hygi...'!$105:$105</definedName>
    <definedName name="_xlnm.Print_Titles" localSheetId="0">'Rekapitulace stavby'!$52:$52</definedName>
    <definedName name="_xlnm.Print_Area" localSheetId="1">'01 - Stavební úpravy hygi...'!$C$4:$J$39,'01 - Stavební úpravy hygi...'!$C$45:$J$87,'01 - Stavební úpravy hygi...'!$C$93:$K$1091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088" i="2"/>
  <c r="BH1088" i="2"/>
  <c r="BG1088" i="2"/>
  <c r="BF1088" i="2"/>
  <c r="T1088" i="2"/>
  <c r="T1087" i="2"/>
  <c r="R1088" i="2"/>
  <c r="R1087" i="2"/>
  <c r="P1088" i="2"/>
  <c r="P1087" i="2" s="1"/>
  <c r="BI1083" i="2"/>
  <c r="BH1083" i="2"/>
  <c r="BG1083" i="2"/>
  <c r="BF1083" i="2"/>
  <c r="T1083" i="2"/>
  <c r="T1082" i="2"/>
  <c r="T1081" i="2" s="1"/>
  <c r="R1083" i="2"/>
  <c r="R1082" i="2"/>
  <c r="P1083" i="2"/>
  <c r="P1082" i="2"/>
  <c r="BI1076" i="2"/>
  <c r="BH1076" i="2"/>
  <c r="BG1076" i="2"/>
  <c r="BF1076" i="2"/>
  <c r="T1076" i="2"/>
  <c r="R1076" i="2"/>
  <c r="P1076" i="2"/>
  <c r="BI1073" i="2"/>
  <c r="BH1073" i="2"/>
  <c r="BG1073" i="2"/>
  <c r="BF1073" i="2"/>
  <c r="T1073" i="2"/>
  <c r="R1073" i="2"/>
  <c r="P1073" i="2"/>
  <c r="BI1070" i="2"/>
  <c r="BH1070" i="2"/>
  <c r="BG1070" i="2"/>
  <c r="BF1070" i="2"/>
  <c r="T1070" i="2"/>
  <c r="R1070" i="2"/>
  <c r="P1070" i="2"/>
  <c r="BI1067" i="2"/>
  <c r="BH1067" i="2"/>
  <c r="BG1067" i="2"/>
  <c r="BF1067" i="2"/>
  <c r="T1067" i="2"/>
  <c r="R1067" i="2"/>
  <c r="P1067" i="2"/>
  <c r="BI1044" i="2"/>
  <c r="BH1044" i="2"/>
  <c r="BG1044" i="2"/>
  <c r="BF1044" i="2"/>
  <c r="T1044" i="2"/>
  <c r="R1044" i="2"/>
  <c r="P1044" i="2"/>
  <c r="BI1040" i="2"/>
  <c r="BH1040" i="2"/>
  <c r="BG1040" i="2"/>
  <c r="BF1040" i="2"/>
  <c r="T1040" i="2"/>
  <c r="R1040" i="2"/>
  <c r="P1040" i="2"/>
  <c r="BI1033" i="2"/>
  <c r="BH1033" i="2"/>
  <c r="BG1033" i="2"/>
  <c r="BF1033" i="2"/>
  <c r="T1033" i="2"/>
  <c r="R1033" i="2"/>
  <c r="P1033" i="2"/>
  <c r="BI1029" i="2"/>
  <c r="BH1029" i="2"/>
  <c r="BG1029" i="2"/>
  <c r="BF1029" i="2"/>
  <c r="T1029" i="2"/>
  <c r="R1029" i="2"/>
  <c r="P1029" i="2"/>
  <c r="BI1022" i="2"/>
  <c r="BH1022" i="2"/>
  <c r="BG1022" i="2"/>
  <c r="BF1022" i="2"/>
  <c r="T1022" i="2"/>
  <c r="R1022" i="2"/>
  <c r="P1022" i="2"/>
  <c r="BI1012" i="2"/>
  <c r="BH1012" i="2"/>
  <c r="BG1012" i="2"/>
  <c r="BF1012" i="2"/>
  <c r="T1012" i="2"/>
  <c r="R1012" i="2"/>
  <c r="P1012" i="2"/>
  <c r="BI1001" i="2"/>
  <c r="BH1001" i="2"/>
  <c r="BG1001" i="2"/>
  <c r="BF1001" i="2"/>
  <c r="T1001" i="2"/>
  <c r="R1001" i="2"/>
  <c r="P1001" i="2"/>
  <c r="BI997" i="2"/>
  <c r="BH997" i="2"/>
  <c r="BG997" i="2"/>
  <c r="BF997" i="2"/>
  <c r="T997" i="2"/>
  <c r="R997" i="2"/>
  <c r="P997" i="2"/>
  <c r="BI986" i="2"/>
  <c r="BH986" i="2"/>
  <c r="BG986" i="2"/>
  <c r="BF986" i="2"/>
  <c r="T986" i="2"/>
  <c r="R986" i="2"/>
  <c r="P986" i="2"/>
  <c r="BI982" i="2"/>
  <c r="BH982" i="2"/>
  <c r="BG982" i="2"/>
  <c r="BF982" i="2"/>
  <c r="T982" i="2"/>
  <c r="R982" i="2"/>
  <c r="P982" i="2"/>
  <c r="BI979" i="2"/>
  <c r="BH979" i="2"/>
  <c r="BG979" i="2"/>
  <c r="BF979" i="2"/>
  <c r="T979" i="2"/>
  <c r="R979" i="2"/>
  <c r="P979" i="2"/>
  <c r="BI976" i="2"/>
  <c r="BH976" i="2"/>
  <c r="BG976" i="2"/>
  <c r="BF976" i="2"/>
  <c r="T976" i="2"/>
  <c r="R976" i="2"/>
  <c r="P976" i="2"/>
  <c r="BI953" i="2"/>
  <c r="BH953" i="2"/>
  <c r="BG953" i="2"/>
  <c r="BF953" i="2"/>
  <c r="T953" i="2"/>
  <c r="R953" i="2"/>
  <c r="P953" i="2"/>
  <c r="BI930" i="2"/>
  <c r="BH930" i="2"/>
  <c r="BG930" i="2"/>
  <c r="BF930" i="2"/>
  <c r="T930" i="2"/>
  <c r="R930" i="2"/>
  <c r="P930" i="2"/>
  <c r="BI927" i="2"/>
  <c r="BH927" i="2"/>
  <c r="BG927" i="2"/>
  <c r="BF927" i="2"/>
  <c r="T927" i="2"/>
  <c r="R927" i="2"/>
  <c r="P927" i="2"/>
  <c r="BI904" i="2"/>
  <c r="BH904" i="2"/>
  <c r="BG904" i="2"/>
  <c r="BF904" i="2"/>
  <c r="T904" i="2"/>
  <c r="R904" i="2"/>
  <c r="P904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4" i="2"/>
  <c r="BH894" i="2"/>
  <c r="BG894" i="2"/>
  <c r="BF894" i="2"/>
  <c r="T894" i="2"/>
  <c r="R894" i="2"/>
  <c r="P894" i="2"/>
  <c r="BI871" i="2"/>
  <c r="BH871" i="2"/>
  <c r="BG871" i="2"/>
  <c r="BF871" i="2"/>
  <c r="T871" i="2"/>
  <c r="R871" i="2"/>
  <c r="P871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36" i="2"/>
  <c r="BH836" i="2"/>
  <c r="BG836" i="2"/>
  <c r="BF836" i="2"/>
  <c r="T836" i="2"/>
  <c r="R836" i="2"/>
  <c r="P836" i="2"/>
  <c r="BI832" i="2"/>
  <c r="BH832" i="2"/>
  <c r="BG832" i="2"/>
  <c r="BF832" i="2"/>
  <c r="T832" i="2"/>
  <c r="R832" i="2"/>
  <c r="P832" i="2"/>
  <c r="BI827" i="2"/>
  <c r="BH827" i="2"/>
  <c r="BG827" i="2"/>
  <c r="BF827" i="2"/>
  <c r="T827" i="2"/>
  <c r="R827" i="2"/>
  <c r="P827" i="2"/>
  <c r="BI818" i="2"/>
  <c r="BH818" i="2"/>
  <c r="BG818" i="2"/>
  <c r="BF818" i="2"/>
  <c r="T818" i="2"/>
  <c r="R818" i="2"/>
  <c r="P818" i="2"/>
  <c r="BI809" i="2"/>
  <c r="BH809" i="2"/>
  <c r="BG809" i="2"/>
  <c r="BF809" i="2"/>
  <c r="T809" i="2"/>
  <c r="R809" i="2"/>
  <c r="P809" i="2"/>
  <c r="BI800" i="2"/>
  <c r="BH800" i="2"/>
  <c r="BG800" i="2"/>
  <c r="BF800" i="2"/>
  <c r="T800" i="2"/>
  <c r="R800" i="2"/>
  <c r="P800" i="2"/>
  <c r="BI797" i="2"/>
  <c r="BH797" i="2"/>
  <c r="BG797" i="2"/>
  <c r="BF797" i="2"/>
  <c r="T797" i="2"/>
  <c r="R797" i="2"/>
  <c r="P797" i="2"/>
  <c r="BI794" i="2"/>
  <c r="BH794" i="2"/>
  <c r="BG794" i="2"/>
  <c r="BF794" i="2"/>
  <c r="T794" i="2"/>
  <c r="R794" i="2"/>
  <c r="P794" i="2"/>
  <c r="BI791" i="2"/>
  <c r="BH791" i="2"/>
  <c r="BG791" i="2"/>
  <c r="BF791" i="2"/>
  <c r="T791" i="2"/>
  <c r="R791" i="2"/>
  <c r="P791" i="2"/>
  <c r="BI786" i="2"/>
  <c r="BH786" i="2"/>
  <c r="BG786" i="2"/>
  <c r="BF786" i="2"/>
  <c r="T786" i="2"/>
  <c r="R786" i="2"/>
  <c r="P786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2" i="2"/>
  <c r="BH772" i="2"/>
  <c r="BG772" i="2"/>
  <c r="BF772" i="2"/>
  <c r="T772" i="2"/>
  <c r="R772" i="2"/>
  <c r="P772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59" i="2"/>
  <c r="BH759" i="2"/>
  <c r="BG759" i="2"/>
  <c r="BF759" i="2"/>
  <c r="T759" i="2"/>
  <c r="R759" i="2"/>
  <c r="P759" i="2"/>
  <c r="BI751" i="2"/>
  <c r="BH751" i="2"/>
  <c r="BG751" i="2"/>
  <c r="BF751" i="2"/>
  <c r="T751" i="2"/>
  <c r="R751" i="2"/>
  <c r="P751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18" i="2"/>
  <c r="BH718" i="2"/>
  <c r="BG718" i="2"/>
  <c r="BF718" i="2"/>
  <c r="T718" i="2"/>
  <c r="R718" i="2"/>
  <c r="P718" i="2"/>
  <c r="BI714" i="2"/>
  <c r="BH714" i="2"/>
  <c r="BG714" i="2"/>
  <c r="BF714" i="2"/>
  <c r="T714" i="2"/>
  <c r="R714" i="2"/>
  <c r="P714" i="2"/>
  <c r="BI710" i="2"/>
  <c r="BH710" i="2"/>
  <c r="BG710" i="2"/>
  <c r="BF710" i="2"/>
  <c r="T710" i="2"/>
  <c r="R710" i="2"/>
  <c r="P710" i="2"/>
  <c r="BI706" i="2"/>
  <c r="BH706" i="2"/>
  <c r="BG706" i="2"/>
  <c r="BF706" i="2"/>
  <c r="T706" i="2"/>
  <c r="R706" i="2"/>
  <c r="P706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1" i="2"/>
  <c r="BH691" i="2"/>
  <c r="BG691" i="2"/>
  <c r="BF691" i="2"/>
  <c r="T691" i="2"/>
  <c r="R691" i="2"/>
  <c r="P691" i="2"/>
  <c r="BI687" i="2"/>
  <c r="BH687" i="2"/>
  <c r="BG687" i="2"/>
  <c r="BF687" i="2"/>
  <c r="T687" i="2"/>
  <c r="R687" i="2"/>
  <c r="P687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5" i="2"/>
  <c r="BH675" i="2"/>
  <c r="BG675" i="2"/>
  <c r="BF675" i="2"/>
  <c r="T675" i="2"/>
  <c r="R675" i="2"/>
  <c r="P675" i="2"/>
  <c r="BI671" i="2"/>
  <c r="BH671" i="2"/>
  <c r="BG671" i="2"/>
  <c r="BF671" i="2"/>
  <c r="T671" i="2"/>
  <c r="R671" i="2"/>
  <c r="P671" i="2"/>
  <c r="BI665" i="2"/>
  <c r="BH665" i="2"/>
  <c r="BG665" i="2"/>
  <c r="BF665" i="2"/>
  <c r="T665" i="2"/>
  <c r="R665" i="2"/>
  <c r="P665" i="2"/>
  <c r="BI661" i="2"/>
  <c r="BH661" i="2"/>
  <c r="BG661" i="2"/>
  <c r="BF661" i="2"/>
  <c r="T661" i="2"/>
  <c r="R661" i="2"/>
  <c r="P661" i="2"/>
  <c r="BI657" i="2"/>
  <c r="BH657" i="2"/>
  <c r="BG657" i="2"/>
  <c r="BF657" i="2"/>
  <c r="T657" i="2"/>
  <c r="R657" i="2"/>
  <c r="P657" i="2"/>
  <c r="BI648" i="2"/>
  <c r="BH648" i="2"/>
  <c r="BG648" i="2"/>
  <c r="BF648" i="2"/>
  <c r="T648" i="2"/>
  <c r="R648" i="2"/>
  <c r="P648" i="2"/>
  <c r="BI629" i="2"/>
  <c r="BH629" i="2"/>
  <c r="BG629" i="2"/>
  <c r="BF629" i="2"/>
  <c r="T629" i="2"/>
  <c r="R629" i="2"/>
  <c r="P629" i="2"/>
  <c r="BI606" i="2"/>
  <c r="BH606" i="2"/>
  <c r="BG606" i="2"/>
  <c r="BF606" i="2"/>
  <c r="T606" i="2"/>
  <c r="R606" i="2"/>
  <c r="P606" i="2"/>
  <c r="BI602" i="2"/>
  <c r="BH602" i="2"/>
  <c r="BG602" i="2"/>
  <c r="BF602" i="2"/>
  <c r="T602" i="2"/>
  <c r="R602" i="2"/>
  <c r="P602" i="2"/>
  <c r="BI598" i="2"/>
  <c r="BH598" i="2"/>
  <c r="BG598" i="2"/>
  <c r="BF598" i="2"/>
  <c r="T598" i="2"/>
  <c r="R598" i="2"/>
  <c r="P598" i="2"/>
  <c r="BI594" i="2"/>
  <c r="BH594" i="2"/>
  <c r="BG594" i="2"/>
  <c r="BF594" i="2"/>
  <c r="T594" i="2"/>
  <c r="R594" i="2"/>
  <c r="P594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79" i="2"/>
  <c r="BH579" i="2"/>
  <c r="BG579" i="2"/>
  <c r="BF579" i="2"/>
  <c r="T579" i="2"/>
  <c r="R579" i="2"/>
  <c r="P579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30" i="2"/>
  <c r="BH530" i="2"/>
  <c r="BG530" i="2"/>
  <c r="BF530" i="2"/>
  <c r="T530" i="2"/>
  <c r="R530" i="2"/>
  <c r="P530" i="2"/>
  <c r="BI518" i="2"/>
  <c r="BH518" i="2"/>
  <c r="BG518" i="2"/>
  <c r="BF518" i="2"/>
  <c r="T518" i="2"/>
  <c r="R518" i="2"/>
  <c r="P518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88" i="2"/>
  <c r="BH488" i="2"/>
  <c r="BG488" i="2"/>
  <c r="BF488" i="2"/>
  <c r="T488" i="2"/>
  <c r="R488" i="2"/>
  <c r="P488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1" i="2"/>
  <c r="BH471" i="2"/>
  <c r="BG471" i="2"/>
  <c r="BF471" i="2"/>
  <c r="T471" i="2"/>
  <c r="R471" i="2"/>
  <c r="P471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59" i="2"/>
  <c r="BH459" i="2"/>
  <c r="BG459" i="2"/>
  <c r="BF459" i="2"/>
  <c r="T459" i="2"/>
  <c r="R459" i="2"/>
  <c r="P459" i="2"/>
  <c r="BI454" i="2"/>
  <c r="BH454" i="2"/>
  <c r="BG454" i="2"/>
  <c r="BF454" i="2"/>
  <c r="T454" i="2"/>
  <c r="T453" i="2"/>
  <c r="R454" i="2"/>
  <c r="R453" i="2"/>
  <c r="P454" i="2"/>
  <c r="P453" i="2" s="1"/>
  <c r="BI448" i="2"/>
  <c r="BH448" i="2"/>
  <c r="BG448" i="2"/>
  <c r="BF448" i="2"/>
  <c r="T448" i="2"/>
  <c r="R448" i="2"/>
  <c r="P448" i="2"/>
  <c r="BI443" i="2"/>
  <c r="BH443" i="2"/>
  <c r="BG443" i="2"/>
  <c r="BF443" i="2"/>
  <c r="T443" i="2"/>
  <c r="R443" i="2"/>
  <c r="P443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7" i="2"/>
  <c r="BH427" i="2"/>
  <c r="BG427" i="2"/>
  <c r="BF427" i="2"/>
  <c r="T427" i="2"/>
  <c r="R427" i="2"/>
  <c r="P427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395" i="2"/>
  <c r="BH395" i="2"/>
  <c r="BG395" i="2"/>
  <c r="BF395" i="2"/>
  <c r="T395" i="2"/>
  <c r="R395" i="2"/>
  <c r="P395" i="2"/>
  <c r="BI373" i="2"/>
  <c r="BH373" i="2"/>
  <c r="BG373" i="2"/>
  <c r="BF373" i="2"/>
  <c r="T373" i="2"/>
  <c r="R373" i="2"/>
  <c r="P373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R295" i="2"/>
  <c r="P301" i="2"/>
  <c r="BI296" i="2"/>
  <c r="BH296" i="2"/>
  <c r="BG296" i="2"/>
  <c r="BF296" i="2"/>
  <c r="T296" i="2"/>
  <c r="T295" i="2" s="1"/>
  <c r="R296" i="2"/>
  <c r="P296" i="2"/>
  <c r="P295" i="2" s="1"/>
  <c r="BI290" i="2"/>
  <c r="BH290" i="2"/>
  <c r="BG290" i="2"/>
  <c r="BF290" i="2"/>
  <c r="T290" i="2"/>
  <c r="T289" i="2"/>
  <c r="R290" i="2"/>
  <c r="R289" i="2" s="1"/>
  <c r="P290" i="2"/>
  <c r="P289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T257" i="2"/>
  <c r="R258" i="2"/>
  <c r="R257" i="2"/>
  <c r="P258" i="2"/>
  <c r="P257" i="2" s="1"/>
  <c r="BI253" i="2"/>
  <c r="BH253" i="2"/>
  <c r="BG253" i="2"/>
  <c r="BF253" i="2"/>
  <c r="T253" i="2"/>
  <c r="R253" i="2"/>
  <c r="P253" i="2"/>
  <c r="BI230" i="2"/>
  <c r="BH230" i="2"/>
  <c r="BG230" i="2"/>
  <c r="BF230" i="2"/>
  <c r="T230" i="2"/>
  <c r="R230" i="2"/>
  <c r="P230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88" i="2"/>
  <c r="BH188" i="2"/>
  <c r="BG188" i="2"/>
  <c r="BF188" i="2"/>
  <c r="T188" i="2"/>
  <c r="R188" i="2"/>
  <c r="P188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7" i="2"/>
  <c r="BH127" i="2"/>
  <c r="BG127" i="2"/>
  <c r="BF127" i="2"/>
  <c r="T127" i="2"/>
  <c r="R127" i="2"/>
  <c r="P127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J103" i="2"/>
  <c r="J102" i="2"/>
  <c r="F102" i="2"/>
  <c r="F100" i="2"/>
  <c r="E98" i="2"/>
  <c r="J55" i="2"/>
  <c r="J54" i="2"/>
  <c r="F54" i="2"/>
  <c r="F52" i="2"/>
  <c r="E50" i="2"/>
  <c r="J18" i="2"/>
  <c r="E18" i="2"/>
  <c r="F103" i="2"/>
  <c r="J17" i="2"/>
  <c r="J12" i="2"/>
  <c r="J52" i="2"/>
  <c r="E7" i="2"/>
  <c r="E96" i="2" s="1"/>
  <c r="L50" i="1"/>
  <c r="AM50" i="1"/>
  <c r="AM49" i="1"/>
  <c r="L49" i="1"/>
  <c r="AM47" i="1"/>
  <c r="L47" i="1"/>
  <c r="L45" i="1"/>
  <c r="L44" i="1"/>
  <c r="BK997" i="2"/>
  <c r="BK786" i="2"/>
  <c r="BK927" i="2"/>
  <c r="BK585" i="2"/>
  <c r="J746" i="2"/>
  <c r="BK537" i="2"/>
  <c r="BK695" i="2"/>
  <c r="BK724" i="2"/>
  <c r="BK598" i="2"/>
  <c r="J443" i="2"/>
  <c r="J894" i="2"/>
  <c r="BK373" i="2"/>
  <c r="BK691" i="2"/>
  <c r="J682" i="2"/>
  <c r="BK492" i="2"/>
  <c r="BK827" i="2"/>
  <c r="J698" i="2"/>
  <c r="BK930" i="2"/>
  <c r="J858" i="2"/>
  <c r="J657" i="2"/>
  <c r="J568" i="2"/>
  <c r="J121" i="2"/>
  <c r="J742" i="2"/>
  <c r="BK543" i="2"/>
  <c r="J138" i="2"/>
  <c r="J763" i="2"/>
  <c r="J679" i="2"/>
  <c r="BK730" i="2"/>
  <c r="BK342" i="2"/>
  <c r="J1073" i="2"/>
  <c r="BK871" i="2"/>
  <c r="J675" i="2"/>
  <c r="BK109" i="2"/>
  <c r="BK138" i="2"/>
  <c r="J454" i="2"/>
  <c r="J537" i="2"/>
  <c r="BK728" i="2"/>
  <c r="BK351" i="2"/>
  <c r="BK559" i="2"/>
  <c r="J448" i="2"/>
  <c r="J665" i="2"/>
  <c r="J598" i="2"/>
  <c r="BK1070" i="2"/>
  <c r="BK550" i="2"/>
  <c r="J927" i="2"/>
  <c r="BK986" i="2"/>
  <c r="J904" i="2"/>
  <c r="BK661" i="2"/>
  <c r="BK742" i="2"/>
  <c r="J738" i="2"/>
  <c r="J671" i="2"/>
  <c r="J546" i="2"/>
  <c r="J301" i="2"/>
  <c r="J953" i="2"/>
  <c r="BK421" i="2"/>
  <c r="J475" i="2"/>
  <c r="BK339" i="2"/>
  <c r="J861" i="2"/>
  <c r="BK153" i="2"/>
  <c r="J1029" i="2"/>
  <c r="J171" i="2"/>
  <c r="J459" i="2"/>
  <c r="J768" i="2"/>
  <c r="BK976" i="2"/>
  <c r="BK979" i="2"/>
  <c r="BK113" i="2"/>
  <c r="J629" i="2"/>
  <c r="J319" i="2"/>
  <c r="J714" i="2"/>
  <c r="J438" i="2"/>
  <c r="J432" i="2"/>
  <c r="J691" i="2"/>
  <c r="J724" i="2"/>
  <c r="J463" i="2"/>
  <c r="J315" i="2"/>
  <c r="BK448" i="2"/>
  <c r="J1040" i="2"/>
  <c r="J594" i="2"/>
  <c r="BK562" i="2"/>
  <c r="BK706" i="2"/>
  <c r="J373" i="2"/>
  <c r="BK800" i="2"/>
  <c r="BK281" i="2"/>
  <c r="BK417" i="2"/>
  <c r="BK858" i="2"/>
  <c r="BK296" i="2"/>
  <c r="BK759" i="2"/>
  <c r="BK751" i="2"/>
  <c r="BK495" i="2"/>
  <c r="BK301" i="2"/>
  <c r="BK671" i="2"/>
  <c r="BK606" i="2"/>
  <c r="J562" i="2"/>
  <c r="J1088" i="2"/>
  <c r="J395" i="2"/>
  <c r="J168" i="2"/>
  <c r="BK867" i="2"/>
  <c r="BK791" i="2"/>
  <c r="J602" i="2"/>
  <c r="BK435" i="2"/>
  <c r="J421" i="2"/>
  <c r="BK134" i="2"/>
  <c r="BK1076" i="2"/>
  <c r="BK900" i="2"/>
  <c r="J550" i="2"/>
  <c r="J897" i="2"/>
  <c r="J553" i="2"/>
  <c r="BK779" i="2"/>
  <c r="J471" i="2"/>
  <c r="BK864" i="2"/>
  <c r="BK467" i="2"/>
  <c r="BK1083" i="2"/>
  <c r="J427" i="2"/>
  <c r="BK253" i="2"/>
  <c r="BK710" i="2"/>
  <c r="J153" i="2"/>
  <c r="BK1073" i="2"/>
  <c r="BK336" i="2"/>
  <c r="J827" i="2"/>
  <c r="J505" i="2"/>
  <c r="J766" i="2"/>
  <c r="J836" i="2"/>
  <c r="BK159" i="2"/>
  <c r="BK269" i="2"/>
  <c r="BK454" i="2"/>
  <c r="J478" i="2"/>
  <c r="BK327" i="2"/>
  <c r="BK776" i="2"/>
  <c r="BK509" i="2"/>
  <c r="J530" i="2"/>
  <c r="BK121" i="2"/>
  <c r="J606" i="2"/>
  <c r="BK1044" i="2"/>
  <c r="BK505" i="2"/>
  <c r="J277" i="2"/>
  <c r="BK897" i="2"/>
  <c r="BK953" i="2"/>
  <c r="J730" i="2"/>
  <c r="J285" i="2"/>
  <c r="BK459" i="2"/>
  <c r="BK273" i="2"/>
  <c r="BK698" i="2"/>
  <c r="J348" i="2"/>
  <c r="J323" i="2"/>
  <c r="BK768" i="2"/>
  <c r="BK319" i="2"/>
  <c r="BK345" i="2"/>
  <c r="J540" i="2"/>
  <c r="J800" i="2"/>
  <c r="J1076" i="2"/>
  <c r="J779" i="2"/>
  <c r="AS54" i="1"/>
  <c r="J574" i="2"/>
  <c r="BK207" i="2"/>
  <c r="BK443" i="2"/>
  <c r="BK738" i="2"/>
  <c r="J661" i="2"/>
  <c r="BK748" i="2"/>
  <c r="J818" i="2"/>
  <c r="BK1033" i="2"/>
  <c r="BK657" i="2"/>
  <c r="J585" i="2"/>
  <c r="J1070" i="2"/>
  <c r="BK188" i="2"/>
  <c r="BK629" i="2"/>
  <c r="BK894" i="2"/>
  <c r="J979" i="2"/>
  <c r="J565" i="2"/>
  <c r="BK740" i="2"/>
  <c r="BK722" i="2"/>
  <c r="J339" i="2"/>
  <c r="J327" i="2"/>
  <c r="J809" i="2"/>
  <c r="J149" i="2"/>
  <c r="BK471" i="2"/>
  <c r="J509" i="2"/>
  <c r="BK171" i="2"/>
  <c r="J482" i="2"/>
  <c r="BK230" i="2"/>
  <c r="J590" i="2"/>
  <c r="BK648" i="2"/>
  <c r="J501" i="2"/>
  <c r="BK127" i="2"/>
  <c r="BK307" i="2"/>
  <c r="BK675" i="2"/>
  <c r="J307" i="2"/>
  <c r="J728" i="2"/>
  <c r="BK588" i="2"/>
  <c r="BK682" i="2"/>
  <c r="BK579" i="2"/>
  <c r="J488" i="2"/>
  <c r="J435" i="2"/>
  <c r="J1044" i="2"/>
  <c r="BK572" i="2"/>
  <c r="J230" i="2"/>
  <c r="BK285" i="2"/>
  <c r="J127" i="2"/>
  <c r="J930" i="2"/>
  <c r="BK718" i="2"/>
  <c r="BK530" i="2"/>
  <c r="BK261" i="2"/>
  <c r="BK323" i="2"/>
  <c r="J1033" i="2"/>
  <c r="BK568" i="2"/>
  <c r="BK315" i="2"/>
  <c r="BK194" i="2"/>
  <c r="J748" i="2"/>
  <c r="BK832" i="2"/>
  <c r="BK836" i="2"/>
  <c r="J1083" i="2"/>
  <c r="BK602" i="2"/>
  <c r="J417" i="2"/>
  <c r="J492" i="2"/>
  <c r="BK1029" i="2"/>
  <c r="BK1088" i="2"/>
  <c r="J751" i="2"/>
  <c r="BK797" i="2"/>
  <c r="BK590" i="2"/>
  <c r="J588" i="2"/>
  <c r="J333" i="2"/>
  <c r="J113" i="2"/>
  <c r="BK330" i="2"/>
  <c r="BK518" i="2"/>
  <c r="J986" i="2"/>
  <c r="J900" i="2"/>
  <c r="J559" i="2"/>
  <c r="BK540" i="2"/>
  <c r="BK168" i="2"/>
  <c r="BK763" i="2"/>
  <c r="J1067" i="2"/>
  <c r="BK475" i="2"/>
  <c r="BK861" i="2"/>
  <c r="J188" i="2"/>
  <c r="J695" i="2"/>
  <c r="BK1067" i="2"/>
  <c r="BK395" i="2"/>
  <c r="BK714" i="2"/>
  <c r="BK679" i="2"/>
  <c r="BK782" i="2"/>
  <c r="BK498" i="2"/>
  <c r="J864" i="2"/>
  <c r="BK665" i="2"/>
  <c r="J759" i="2"/>
  <c r="J543" i="2"/>
  <c r="J296" i="2"/>
  <c r="J997" i="2"/>
  <c r="J786" i="2"/>
  <c r="BK1001" i="2"/>
  <c r="BK818" i="2"/>
  <c r="J351" i="2"/>
  <c r="BK482" i="2"/>
  <c r="BK687" i="2"/>
  <c r="BK1022" i="2"/>
  <c r="J194" i="2"/>
  <c r="J687" i="2"/>
  <c r="J290" i="2"/>
  <c r="BK583" i="2"/>
  <c r="BK1012" i="2"/>
  <c r="BK117" i="2"/>
  <c r="BK594" i="2"/>
  <c r="J534" i="2"/>
  <c r="J782" i="2"/>
  <c r="BK772" i="2"/>
  <c r="J572" i="2"/>
  <c r="J982" i="2"/>
  <c r="J556" i="2"/>
  <c r="J710" i="2"/>
  <c r="BK809" i="2"/>
  <c r="J776" i="2"/>
  <c r="J253" i="2"/>
  <c r="J706" i="2"/>
  <c r="J976" i="2"/>
  <c r="BK565" i="2"/>
  <c r="BK534" i="2"/>
  <c r="J1001" i="2"/>
  <c r="J109" i="2"/>
  <c r="J1012" i="2"/>
  <c r="J648" i="2"/>
  <c r="J867" i="2"/>
  <c r="BK290" i="2"/>
  <c r="BK427" i="2"/>
  <c r="BK1040" i="2"/>
  <c r="BK484" i="2"/>
  <c r="J199" i="2"/>
  <c r="BK488" i="2"/>
  <c r="J579" i="2"/>
  <c r="J134" i="2"/>
  <c r="BK432" i="2"/>
  <c r="J718" i="2"/>
  <c r="J207" i="2"/>
  <c r="BK277" i="2"/>
  <c r="J345" i="2"/>
  <c r="J832" i="2"/>
  <c r="J1022" i="2"/>
  <c r="J258" i="2"/>
  <c r="J722" i="2"/>
  <c r="J336" i="2"/>
  <c r="BK904" i="2"/>
  <c r="BK794" i="2"/>
  <c r="J117" i="2"/>
  <c r="BK766" i="2"/>
  <c r="J797" i="2"/>
  <c r="BK333" i="2"/>
  <c r="BK258" i="2"/>
  <c r="BK553" i="2"/>
  <c r="BK746" i="2"/>
  <c r="J342" i="2"/>
  <c r="BK546" i="2"/>
  <c r="BK463" i="2"/>
  <c r="BK556" i="2"/>
  <c r="J269" i="2"/>
  <c r="J467" i="2"/>
  <c r="BK199" i="2"/>
  <c r="J484" i="2"/>
  <c r="BK478" i="2"/>
  <c r="BK574" i="2"/>
  <c r="J273" i="2"/>
  <c r="J159" i="2"/>
  <c r="J498" i="2"/>
  <c r="BK149" i="2"/>
  <c r="BK982" i="2"/>
  <c r="J330" i="2"/>
  <c r="J583" i="2"/>
  <c r="BK501" i="2"/>
  <c r="J740" i="2"/>
  <c r="J794" i="2"/>
  <c r="BK438" i="2"/>
  <c r="J871" i="2"/>
  <c r="J772" i="2"/>
  <c r="BK348" i="2"/>
  <c r="J791" i="2"/>
  <c r="J281" i="2"/>
  <c r="J518" i="2"/>
  <c r="J261" i="2"/>
  <c r="J495" i="2"/>
  <c r="P1081" i="2" l="1"/>
  <c r="R1081" i="2"/>
  <c r="R108" i="2"/>
  <c r="BK260" i="2"/>
  <c r="J260" i="2"/>
  <c r="J65" i="2"/>
  <c r="T306" i="2"/>
  <c r="T288" i="2"/>
  <c r="P458" i="2"/>
  <c r="R487" i="2"/>
  <c r="R158" i="2"/>
  <c r="P260" i="2"/>
  <c r="P157" i="2" s="1"/>
  <c r="BK306" i="2"/>
  <c r="J306" i="2"/>
  <c r="J69" i="2"/>
  <c r="T431" i="2"/>
  <c r="R458" i="2"/>
  <c r="P487" i="2"/>
  <c r="R508" i="2"/>
  <c r="P571" i="2"/>
  <c r="R571" i="2"/>
  <c r="R578" i="2"/>
  <c r="P605" i="2"/>
  <c r="P870" i="2"/>
  <c r="P108" i="2"/>
  <c r="T260" i="2"/>
  <c r="T157" i="2" s="1"/>
  <c r="R306" i="2"/>
  <c r="R288" i="2"/>
  <c r="R431" i="2"/>
  <c r="T458" i="2"/>
  <c r="P674" i="2"/>
  <c r="BK870" i="2"/>
  <c r="J870" i="2" s="1"/>
  <c r="J81" i="2" s="1"/>
  <c r="P1011" i="2"/>
  <c r="T108" i="2"/>
  <c r="R674" i="2"/>
  <c r="R785" i="2"/>
  <c r="T1011" i="2"/>
  <c r="P158" i="2"/>
  <c r="R260" i="2"/>
  <c r="P306" i="2"/>
  <c r="P288" i="2"/>
  <c r="P431" i="2"/>
  <c r="BK487" i="2"/>
  <c r="J487" i="2"/>
  <c r="J74" i="2"/>
  <c r="T487" i="2"/>
  <c r="T508" i="2"/>
  <c r="T571" i="2"/>
  <c r="P578" i="2"/>
  <c r="T578" i="2"/>
  <c r="R605" i="2"/>
  <c r="T870" i="2"/>
  <c r="P985" i="2"/>
  <c r="R985" i="2"/>
  <c r="BK158" i="2"/>
  <c r="J158" i="2"/>
  <c r="J63" i="2"/>
  <c r="T674" i="2"/>
  <c r="P785" i="2"/>
  <c r="BK1011" i="2"/>
  <c r="J1011" i="2"/>
  <c r="J83" i="2" s="1"/>
  <c r="T158" i="2"/>
  <c r="BK431" i="2"/>
  <c r="J431" i="2"/>
  <c r="J70" i="2"/>
  <c r="BK458" i="2"/>
  <c r="J458" i="2"/>
  <c r="J73" i="2"/>
  <c r="BK508" i="2"/>
  <c r="J508" i="2"/>
  <c r="J75" i="2"/>
  <c r="P508" i="2"/>
  <c r="BK571" i="2"/>
  <c r="J571" i="2"/>
  <c r="J76" i="2"/>
  <c r="BK578" i="2"/>
  <c r="J578" i="2"/>
  <c r="J77" i="2"/>
  <c r="BK605" i="2"/>
  <c r="J605" i="2"/>
  <c r="J78" i="2"/>
  <c r="T605" i="2"/>
  <c r="BK785" i="2"/>
  <c r="J785" i="2"/>
  <c r="J80" i="2"/>
  <c r="T785" i="2"/>
  <c r="R1011" i="2"/>
  <c r="BK108" i="2"/>
  <c r="J108" i="2"/>
  <c r="J61" i="2"/>
  <c r="BK674" i="2"/>
  <c r="J674" i="2" s="1"/>
  <c r="J79" i="2" s="1"/>
  <c r="R870" i="2"/>
  <c r="BK985" i="2"/>
  <c r="J985" i="2"/>
  <c r="J82" i="2"/>
  <c r="T985" i="2"/>
  <c r="BK257" i="2"/>
  <c r="J257" i="2"/>
  <c r="J64" i="2"/>
  <c r="BK1087" i="2"/>
  <c r="J1087" i="2"/>
  <c r="J86" i="2"/>
  <c r="BK1082" i="2"/>
  <c r="J1082" i="2"/>
  <c r="J85" i="2"/>
  <c r="BK289" i="2"/>
  <c r="J289" i="2"/>
  <c r="J67" i="2"/>
  <c r="BK295" i="2"/>
  <c r="J295" i="2"/>
  <c r="J68" i="2"/>
  <c r="BK453" i="2"/>
  <c r="J453" i="2"/>
  <c r="J71" i="2"/>
  <c r="BE113" i="2"/>
  <c r="BE207" i="2"/>
  <c r="BE253" i="2"/>
  <c r="BE273" i="2"/>
  <c r="BE277" i="2"/>
  <c r="BE301" i="2"/>
  <c r="BE333" i="2"/>
  <c r="BE336" i="2"/>
  <c r="BE345" i="2"/>
  <c r="BE509" i="2"/>
  <c r="BE546" i="2"/>
  <c r="BE550" i="2"/>
  <c r="BE579" i="2"/>
  <c r="BE590" i="2"/>
  <c r="BE594" i="2"/>
  <c r="BE657" i="2"/>
  <c r="BE661" i="2"/>
  <c r="BE675" i="2"/>
  <c r="BE679" i="2"/>
  <c r="BE718" i="2"/>
  <c r="BE776" i="2"/>
  <c r="BE861" i="2"/>
  <c r="BE904" i="2"/>
  <c r="BE930" i="2"/>
  <c r="BE976" i="2"/>
  <c r="BE1040" i="2"/>
  <c r="BE1044" i="2"/>
  <c r="BE1067" i="2"/>
  <c r="BE1070" i="2"/>
  <c r="BE1073" i="2"/>
  <c r="BE1076" i="2"/>
  <c r="BE1083" i="2"/>
  <c r="BE1088" i="2"/>
  <c r="F55" i="2"/>
  <c r="BE109" i="2"/>
  <c r="BE188" i="2"/>
  <c r="BE230" i="2"/>
  <c r="BE307" i="2"/>
  <c r="BE417" i="2"/>
  <c r="BE435" i="2"/>
  <c r="BE438" i="2"/>
  <c r="BE478" i="2"/>
  <c r="BE537" i="2"/>
  <c r="BE540" i="2"/>
  <c r="BE568" i="2"/>
  <c r="BE691" i="2"/>
  <c r="BE695" i="2"/>
  <c r="BE714" i="2"/>
  <c r="BE722" i="2"/>
  <c r="BE827" i="2"/>
  <c r="BE864" i="2"/>
  <c r="BE867" i="2"/>
  <c r="BE894" i="2"/>
  <c r="BE897" i="2"/>
  <c r="BE927" i="2"/>
  <c r="J100" i="2"/>
  <c r="BE281" i="2"/>
  <c r="BE290" i="2"/>
  <c r="BE373" i="2"/>
  <c r="BE448" i="2"/>
  <c r="BE454" i="2"/>
  <c r="BE459" i="2"/>
  <c r="BE530" i="2"/>
  <c r="BE602" i="2"/>
  <c r="BE682" i="2"/>
  <c r="BE698" i="2"/>
  <c r="BE706" i="2"/>
  <c r="BE746" i="2"/>
  <c r="BE763" i="2"/>
  <c r="BE766" i="2"/>
  <c r="BE768" i="2"/>
  <c r="BE794" i="2"/>
  <c r="BE800" i="2"/>
  <c r="BE900" i="2"/>
  <c r="BE953" i="2"/>
  <c r="BE1022" i="2"/>
  <c r="BE1029" i="2"/>
  <c r="BE1033" i="2"/>
  <c r="BE127" i="2"/>
  <c r="BE194" i="2"/>
  <c r="BE258" i="2"/>
  <c r="BE323" i="2"/>
  <c r="BE330" i="2"/>
  <c r="BE342" i="2"/>
  <c r="BE395" i="2"/>
  <c r="BE432" i="2"/>
  <c r="BE482" i="2"/>
  <c r="BE534" i="2"/>
  <c r="BE543" i="2"/>
  <c r="BE556" i="2"/>
  <c r="BE559" i="2"/>
  <c r="BE629" i="2"/>
  <c r="BE671" i="2"/>
  <c r="BE724" i="2"/>
  <c r="BE748" i="2"/>
  <c r="BE751" i="2"/>
  <c r="BE759" i="2"/>
  <c r="BE779" i="2"/>
  <c r="BE782" i="2"/>
  <c r="BE786" i="2"/>
  <c r="BE809" i="2"/>
  <c r="BE986" i="2"/>
  <c r="BE997" i="2"/>
  <c r="BE134" i="2"/>
  <c r="BE138" i="2"/>
  <c r="BE153" i="2"/>
  <c r="BE159" i="2"/>
  <c r="BE168" i="2"/>
  <c r="BE269" i="2"/>
  <c r="BE319" i="2"/>
  <c r="BE339" i="2"/>
  <c r="BE348" i="2"/>
  <c r="BE351" i="2"/>
  <c r="BE484" i="2"/>
  <c r="BE501" i="2"/>
  <c r="BE505" i="2"/>
  <c r="BE518" i="2"/>
  <c r="BE562" i="2"/>
  <c r="BE583" i="2"/>
  <c r="BE585" i="2"/>
  <c r="BE728" i="2"/>
  <c r="BE730" i="2"/>
  <c r="BE738" i="2"/>
  <c r="BE836" i="2"/>
  <c r="BE871" i="2"/>
  <c r="BE1001" i="2"/>
  <c r="E48" i="2"/>
  <c r="BE117" i="2"/>
  <c r="BE149" i="2"/>
  <c r="BE171" i="2"/>
  <c r="BE261" i="2"/>
  <c r="BE296" i="2"/>
  <c r="BE315" i="2"/>
  <c r="BE427" i="2"/>
  <c r="BE443" i="2"/>
  <c r="BE471" i="2"/>
  <c r="BE488" i="2"/>
  <c r="BE598" i="2"/>
  <c r="BE648" i="2"/>
  <c r="BE665" i="2"/>
  <c r="BE687" i="2"/>
  <c r="BE797" i="2"/>
  <c r="BE832" i="2"/>
  <c r="BE121" i="2"/>
  <c r="BE199" i="2"/>
  <c r="BE463" i="2"/>
  <c r="BE467" i="2"/>
  <c r="BE475" i="2"/>
  <c r="BE492" i="2"/>
  <c r="BE553" i="2"/>
  <c r="BE572" i="2"/>
  <c r="BE574" i="2"/>
  <c r="BE740" i="2"/>
  <c r="BE742" i="2"/>
  <c r="BE772" i="2"/>
  <c r="BE818" i="2"/>
  <c r="BE982" i="2"/>
  <c r="BE285" i="2"/>
  <c r="BE327" i="2"/>
  <c r="BE421" i="2"/>
  <c r="BE495" i="2"/>
  <c r="BE498" i="2"/>
  <c r="BE565" i="2"/>
  <c r="BE588" i="2"/>
  <c r="BE606" i="2"/>
  <c r="BE710" i="2"/>
  <c r="BE791" i="2"/>
  <c r="BE858" i="2"/>
  <c r="BE979" i="2"/>
  <c r="BE1012" i="2"/>
  <c r="F35" i="2"/>
  <c r="BB55" i="1" s="1"/>
  <c r="BB54" i="1" s="1"/>
  <c r="W31" i="1" s="1"/>
  <c r="J34" i="2"/>
  <c r="AW55" i="1"/>
  <c r="F34" i="2"/>
  <c r="BA55" i="1"/>
  <c r="BA54" i="1"/>
  <c r="W30" i="1"/>
  <c r="F37" i="2"/>
  <c r="BD55" i="1" s="1"/>
  <c r="BD54" i="1" s="1"/>
  <c r="W33" i="1" s="1"/>
  <c r="F36" i="2"/>
  <c r="BC55" i="1" s="1"/>
  <c r="BC54" i="1" s="1"/>
  <c r="AY54" i="1" s="1"/>
  <c r="T457" i="2" l="1"/>
  <c r="R457" i="2"/>
  <c r="P457" i="2"/>
  <c r="T107" i="2"/>
  <c r="T106" i="2"/>
  <c r="R157" i="2"/>
  <c r="R107" i="2"/>
  <c r="R106" i="2"/>
  <c r="P107" i="2"/>
  <c r="P106" i="2"/>
  <c r="AU55" i="1"/>
  <c r="AU54" i="1" s="1"/>
  <c r="BK157" i="2"/>
  <c r="BK107" i="2" s="1"/>
  <c r="J157" i="2"/>
  <c r="J62" i="2"/>
  <c r="BK288" i="2"/>
  <c r="J288" i="2"/>
  <c r="J66" i="2" s="1"/>
  <c r="BK457" i="2"/>
  <c r="J457" i="2"/>
  <c r="J72" i="2"/>
  <c r="BK1081" i="2"/>
  <c r="J1081" i="2"/>
  <c r="J84" i="2" s="1"/>
  <c r="AW54" i="1"/>
  <c r="AK30" i="1"/>
  <c r="J33" i="2"/>
  <c r="AV55" i="1" s="1"/>
  <c r="AT55" i="1" s="1"/>
  <c r="F33" i="2"/>
  <c r="AZ55" i="1" s="1"/>
  <c r="AZ54" i="1" s="1"/>
  <c r="AV54" i="1" s="1"/>
  <c r="AK29" i="1" s="1"/>
  <c r="AX54" i="1"/>
  <c r="W32" i="1"/>
  <c r="BK106" i="2" l="1"/>
  <c r="J106" i="2"/>
  <c r="J59" i="2"/>
  <c r="J107" i="2"/>
  <c r="J60" i="2" s="1"/>
  <c r="AT54" i="1"/>
  <c r="W29" i="1"/>
  <c r="J30" i="2" l="1"/>
  <c r="AG55" i="1"/>
  <c r="AG54" i="1"/>
  <c r="AK26" i="1" s="1"/>
  <c r="AK35" i="1" s="1"/>
  <c r="J39" i="2" l="1"/>
  <c r="AN55" i="1"/>
  <c r="AN54" i="1"/>
</calcChain>
</file>

<file path=xl/sharedStrings.xml><?xml version="1.0" encoding="utf-8"?>
<sst xmlns="http://schemas.openxmlformats.org/spreadsheetml/2006/main" count="9026" uniqueCount="1613">
  <si>
    <t>Export Komplet</t>
  </si>
  <si>
    <t>VZ</t>
  </si>
  <si>
    <t>2.0</t>
  </si>
  <si>
    <t>ZAMOK</t>
  </si>
  <si>
    <t>False</t>
  </si>
  <si>
    <t>{2d1611b9-07ed-40d7-84e8-d376f75e0ff5}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</si>
  <si>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</si>
  <si>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</si>
  <si>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</si>
  <si>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</si>
  <si>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</si>
  <si>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</si>
  <si>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</si>
  <si>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</si>
  <si>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25h105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</si>
  <si>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</si>
  <si>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</si>
  <si>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HYGIENICKÉHO ZÁZEMÍ TĚLOCVIČNY</t>
  </si>
  <si>
    <t>KSO:</t>
  </si>
  <si>
    <t/>
  </si>
  <si>
    <t>CC-CZ:</t>
  </si>
  <si>
    <t>Místo:</t>
  </si>
  <si>
    <t>Studentská 1205, 363 01 Ostrov</t>
  </si>
  <si>
    <t>Datum:</t>
  </si>
  <si>
    <t>Zadavatel:</t>
  </si>
  <si>
    <t>IČ:</t>
  </si>
  <si>
    <t>Gymnázium Ostrov, příspěvková organizace</t>
  </si>
  <si>
    <t>DIČ:</t>
  </si>
  <si>
    <t>Účastník:</t>
  </si>
  <si>
    <t>Vyplň údaj</t>
  </si>
  <si>
    <t>Projektant:</t>
  </si>
  <si>
    <t>Ing. Štěpán Mosler, Ing. Martin Harabiš</t>
  </si>
  <si>
    <t>True</t>
  </si>
  <si>
    <t>Zpracovatel:</t>
  </si>
  <si>
    <t>Daniela Hahnová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</si>
  <si>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</si>
  <si>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</si>
  <si>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</si>
  <si>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</si>
  <si>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</si>
  <si>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</si>
  <si>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</si>
  <si>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</si>
  <si>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</si>
  <si>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</si>
  <si>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</si>
  <si>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</si>
  <si>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</si>
  <si>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</si>
  <si>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</si>
  <si>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</si>
  <si>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</si>
  <si>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</si>
  <si>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</si>
  <si>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</si>
  <si>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</si>
  <si>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</si>
  <si>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</si>
  <si>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</si>
  <si>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</si>
  <si>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</si>
  <si>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</si>
  <si>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</si>
  <si>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</si>
  <si>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</si>
  <si>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</si>
  <si>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</si>
  <si>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</si>
  <si>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</si>
  <si>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</si>
  <si>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</si>
  <si>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</si>
  <si>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</si>
  <si>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</si>
  <si>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</si>
  <si>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</si>
  <si>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</si>
  <si>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hygienického zázemí tělocvičny</t>
  </si>
  <si>
    <t>STA</t>
  </si>
  <si>
    <t>1</t>
  </si>
  <si>
    <t>{11ead954-6adf-400a-806f-d2d192e54076}</t>
  </si>
  <si>
    <t>2</t>
  </si>
  <si>
    <t>KRYCÍ LIST SOUPISU PRACÍ</t>
  </si>
  <si>
    <t>Objekt:</t>
  </si>
  <si>
    <t>01 - Stavební úpravy hygienického zázemí tělocvičny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</si>
  <si>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</si>
  <si>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</si>
  <si>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</si>
  <si>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</si>
  <si>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</si>
  <si>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</si>
  <si>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</si>
  <si>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</si>
  <si>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</si>
  <si>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</si>
  <si>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</si>
  <si>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</si>
  <si>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Dokončovací konstrukce a práce pozemních staveb</t>
  </si>
  <si>
    <t xml:space="preserve">      96 - Bourání konstrukcí</t>
  </si>
  <si>
    <t xml:space="preserve">    997 - Doprava suti a vybouraných hmot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</si>
  <si>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</si>
  <si>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</si>
  <si>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</si>
  <si>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</si>
  <si>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</si>
  <si>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</si>
  <si>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</si>
  <si>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</si>
  <si>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</si>
  <si>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</si>
  <si>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</si>
  <si>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</si>
  <si>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</si>
  <si>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</si>
  <si>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</si>
  <si>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</si>
  <si>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</si>
  <si>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</si>
  <si>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</si>
  <si>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</si>
  <si>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</si>
  <si>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</si>
  <si>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</si>
  <si>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</si>
  <si>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</si>
  <si>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</si>
  <si>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</si>
  <si>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</si>
  <si>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</si>
  <si>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</si>
  <si>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</si>
  <si>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</si>
  <si>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</si>
  <si>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</si>
  <si>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</si>
  <si>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</si>
  <si>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</si>
  <si>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</si>
  <si>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CS ÚRS 2025 01</t>
  </si>
  <si>
    <t>4</t>
  </si>
  <si>
    <t>970780644</t>
  </si>
  <si>
    <t>PP</t>
  </si>
  <si>
    <t>Válcované nosníky dodatečně osazované do připravených otvorů bez zazdění hlav do č. 12</t>
  </si>
  <si>
    <t>Online PSC</t>
  </si>
  <si>
    <t>https://podminky.urs.cz/item/CS_URS_2025_01/317944321</t>
  </si>
  <si>
    <t>VV</t>
  </si>
  <si>
    <t>" překlady nad novými dv 2x L65/40/5" 2*(1,8*2+2,2+1,2*5)*4,35*0,001</t>
  </si>
  <si>
    <t>317234410</t>
  </si>
  <si>
    <t>Vyzdívka mezi nosníky z cihel pálených na MC</t>
  </si>
  <si>
    <t>m3</t>
  </si>
  <si>
    <t>90994182</t>
  </si>
  <si>
    <t>Vyzdívka mezi nosníky cihlami pálenými na maltu cementovou</t>
  </si>
  <si>
    <t>https://podminky.urs.cz/item/CS_URS_2025_01/317234410</t>
  </si>
  <si>
    <t>" překlady nad novými dv 2x L65/40/5" (1,8*2+2,2+1,2*5)*0,15*0,15</t>
  </si>
  <si>
    <t>346481111</t>
  </si>
  <si>
    <t>Zaplentování rýh, potrubí, výklenků nebo nik ve stěnách rabicovým pletivem</t>
  </si>
  <si>
    <t>m2</t>
  </si>
  <si>
    <t>1323391731</t>
  </si>
  <si>
    <t>Zaplentování rýh, potrubí, válcovaných nosníků, výklenků nebo nik jakéhokoliv tvaru, na maltu ve stěnách nebo před stěnami rabicovým pletivem</t>
  </si>
  <si>
    <t>https://podminky.urs.cz/item/CS_URS_2025_01/346481111</t>
  </si>
  <si>
    <t>" překlady nad novými dv 2x L65/40/5" (1,8*2+2,2+1,2*5)*0,15*3</t>
  </si>
  <si>
    <t>342272225</t>
  </si>
  <si>
    <t>Příčka z pórobetonových hladkých tvárnic na tenkovrstvou maltu tl 100 mm</t>
  </si>
  <si>
    <t>-1410716570</t>
  </si>
  <si>
    <t>Příčky z pórobetonových tvárnic hladkých na tenké maltové lože objemová hmotnost do 500 kg/m3, tloušťka příčky 100 mm</t>
  </si>
  <si>
    <t>https://podminky.urs.cz/item/CS_URS_2025_01/342272225</t>
  </si>
  <si>
    <t>" mč 1.11" 3,2*1,3-0,7*2,0</t>
  </si>
  <si>
    <t>" mč 1.12" 3,2*1,0-0,7*2,0</t>
  </si>
  <si>
    <t>Součet</t>
  </si>
  <si>
    <t>5</t>
  </si>
  <si>
    <t>342272245</t>
  </si>
  <si>
    <t>Příčka z pórobetonových hladkých tvárnic na tenkovrstvou maltu tl 150 mm</t>
  </si>
  <si>
    <t>-957260888</t>
  </si>
  <si>
    <t>Příčky z pórobetonových tvárnic hladkých na tenké maltové lože objemová hmotnost do 500 kg/m3, tloušťka příčky 150 mm</t>
  </si>
  <si>
    <t>https://podminky.urs.cz/item/CS_URS_2025_01/342272245</t>
  </si>
  <si>
    <t>" mč 1.06" 3,2*(1,87+1,15)</t>
  </si>
  <si>
    <t>" mč 1.12" 3,15*1,38</t>
  </si>
  <si>
    <t>" mč 1.09" 3,25*(3,34+0,15)</t>
  </si>
  <si>
    <t>6</t>
  </si>
  <si>
    <t>310271031</t>
  </si>
  <si>
    <t>Zazdívka otvorů ve zdivu nadzákladovém pl do 1 m2 pórobetonovými tvárnicemi do P2 na tenkovrstvou maltu tl 300 m</t>
  </si>
  <si>
    <t>-1308807152</t>
  </si>
  <si>
    <t>Zazdívka otvorů ve zdivu nadzákladovém pórobetonovými tvárnicemi plochy do 1 m2, tl. zdiva 300 mm, pevnost tvárnic do P2</t>
  </si>
  <si>
    <t>https://podminky.urs.cz/item/CS_URS_2025_01/310271031</t>
  </si>
  <si>
    <t>" okna" 0,15*1,4+0,51*1,4+0,4*1,4+0,46*1,4+0,5*1,4+0,5*0,2+0,2*2,36</t>
  </si>
  <si>
    <t>7</t>
  </si>
  <si>
    <t>340271045</t>
  </si>
  <si>
    <t>Zazdívka otvorů v příčkách nebo stěnách pl přes 1 do 4 m2 tvárnicemi pórobetonovými tl 150 mm</t>
  </si>
  <si>
    <t>669323406</t>
  </si>
  <si>
    <t>Zazdívka otvorů v příčkách nebo stěnách pórobetonovými tvárnicemi plochy přes 1 m2 do 4 m2, objemová hmotnost 500 kg/m3, tloušťka příčky 150 mm</t>
  </si>
  <si>
    <t>https://podminky.urs.cz/item/CS_URS_2025_01/340271045</t>
  </si>
  <si>
    <t>" zazdívky po dv"</t>
  </si>
  <si>
    <t>" mč 1.07" 0,6*2,0</t>
  </si>
  <si>
    <t>" mč 1.08" 0,6*2,0</t>
  </si>
  <si>
    <t>" mč 1.11" 0,99*2,3</t>
  </si>
  <si>
    <t>" mč 1.13" 0,9*2,0</t>
  </si>
  <si>
    <t>" mč 1.16" 0,9*2,0</t>
  </si>
  <si>
    <t>" mč 1.15" 0,9*2,0</t>
  </si>
  <si>
    <t>8</t>
  </si>
  <si>
    <t>319201321</t>
  </si>
  <si>
    <t>Vyrovnání nerovného povrchu zdiva tl do 30 mm maltou</t>
  </si>
  <si>
    <t>1435188468</t>
  </si>
  <si>
    <t>Vyrovnání nerovného povrchu vnitřního i vnějšího zdiva bez odsekání vadných cihel, maltou (s dodáním hmot) tl. do 30 mm</t>
  </si>
  <si>
    <t>https://podminky.urs.cz/item/CS_URS_2025_01/319201321</t>
  </si>
  <si>
    <t>" výměna zárubní" 0,1*(0,6+2*2,0)*3+0,15*(0,7+2*2,0)*4+0,15*(0,8+2*2,0)*9</t>
  </si>
  <si>
    <t>9</t>
  </si>
  <si>
    <t>629135102</t>
  </si>
  <si>
    <t>Vyrovnávací vrstva pod klempířské prvky z MC š přes 150 do 300 mm</t>
  </si>
  <si>
    <t>m</t>
  </si>
  <si>
    <t>-1312006252</t>
  </si>
  <si>
    <t>Vyrovnávací vrstva z cementové malty pod klempířskými prvky šířky přes 150 do 300 mm</t>
  </si>
  <si>
    <t>https://podminky.urs.cz/item/CS_URS_2025_01/629135102</t>
  </si>
  <si>
    <t>"parapety - vyrovnávka" 2,36*6+0,88*3+1,2+0,5*3</t>
  </si>
  <si>
    <t>Úpravy povrchů, podlahy a osazování výplní</t>
  </si>
  <si>
    <t>61</t>
  </si>
  <si>
    <t>Úprava povrchů vnitřních</t>
  </si>
  <si>
    <t>10</t>
  </si>
  <si>
    <t>612131121</t>
  </si>
  <si>
    <t>Penetrační disperzní nátěr vnitřních stěn nanášený ručně</t>
  </si>
  <si>
    <t>-613958968</t>
  </si>
  <si>
    <t>Podkladní a spojovací vrstva vnitřních omítaných ploch penetrace disperzní nanášená ručně stěn</t>
  </si>
  <si>
    <t>https://podminky.urs.cz/item/CS_URS_2025_01/612131121</t>
  </si>
  <si>
    <t xml:space="preserve">" na zazdívky a nové příčky" </t>
  </si>
  <si>
    <t>" okna 1x vnitřní - zazd." 0,15*1,4+0,51*1,4+0,4*1,4+0,46*1,4+0,5*1,4+0,5*0,2+0,2*2,36</t>
  </si>
  <si>
    <t>" příčky vnitřní 2x zazd." 10,077*2</t>
  </si>
  <si>
    <t>" příčka 100" 4,56*2</t>
  </si>
  <si>
    <t>"příčka 150" 25,354*2</t>
  </si>
  <si>
    <t>11</t>
  </si>
  <si>
    <t>612142001</t>
  </si>
  <si>
    <t>Pletivo sklovláknité vnitřních stěn vtlačené do tmelu</t>
  </si>
  <si>
    <t>-2134966180</t>
  </si>
  <si>
    <t>Pletivo vnitřních ploch v ploše nebo pruzích, na plném podkladu sklovláknité vtlačené do tmelu včetně tmelu stěn</t>
  </si>
  <si>
    <t>https://podminky.urs.cz/item/CS_URS_2025_01/612142001</t>
  </si>
  <si>
    <t>612321131</t>
  </si>
  <si>
    <t>Vápenocementový štuk vnitřních stěn tloušťky do 3 mm</t>
  </si>
  <si>
    <t>-639069433</t>
  </si>
  <si>
    <t>Vápenocementový štuk vnitřních ploch tloušťky do 3 mm svislých konstrukcí stěn</t>
  </si>
  <si>
    <t>https://podminky.urs.cz/item/CS_URS_2025_01/612321131</t>
  </si>
  <si>
    <t>" okna 1x vnitřní - zazd." 0,15*0,5+0,51*0,5+0,4*0,5+0,46*0,5+0,5*0,5</t>
  </si>
  <si>
    <t>" příčky vnitřní 1x zazd. 1x obklad" 10,077*1</t>
  </si>
  <si>
    <t>Mezisoučet</t>
  </si>
  <si>
    <t xml:space="preserve">" příčka 100" </t>
  </si>
  <si>
    <t>" mč 1.11" (3,2-2,0)*1,3*2</t>
  </si>
  <si>
    <t>" mč 1.12" (3,2-2,0)*1,0*2</t>
  </si>
  <si>
    <t xml:space="preserve">"příčka 150" </t>
  </si>
  <si>
    <t>" mč 1.06" (3,2-2,0)*(1,87+1,15)*2+2,0*(1,87+0,15)</t>
  </si>
  <si>
    <t>" mč 1.12" (3,15-2,0)*1,38*2</t>
  </si>
  <si>
    <t>" mč 1.09" (3,25-2,0)*(3,34+0,15)*2</t>
  </si>
  <si>
    <t>13</t>
  </si>
  <si>
    <t>319202321</t>
  </si>
  <si>
    <t>Vyrovnání nerovného povrchu zdiva tl přes 30 do 80 mm přizděním</t>
  </si>
  <si>
    <t>1066157459</t>
  </si>
  <si>
    <t>Vyrovnání nerovného povrchu vnitřního i vnějšího zdiva přizděním, tl. přes 30 do 80 mm</t>
  </si>
  <si>
    <t>https://podminky.urs.cz/item/CS_URS_2025_01/319202321</t>
  </si>
  <si>
    <t>" mč 1.01 - dveře 130/197+30" 0,28*(1,3+2,3*2)</t>
  </si>
  <si>
    <t>" okna " 0,3*(2,36+2*1,4)*6+0,3*(0,88+2*1,4)*3+0,3*(0,5+1,2+1,4+0,5*2)</t>
  </si>
  <si>
    <t>14</t>
  </si>
  <si>
    <t>619991001</t>
  </si>
  <si>
    <t>Zakrytí podlahy PE fólií</t>
  </si>
  <si>
    <t>-17670156</t>
  </si>
  <si>
    <t>Zakrytí vnitřních ploch před znečištěním PE fólií včetně pozdějšího odkrytí podlah</t>
  </si>
  <si>
    <t>https://podminky.urs.cz/item/CS_URS_2025_01/619991001</t>
  </si>
  <si>
    <t>" podlahy nové"</t>
  </si>
  <si>
    <t>45,12+2,42+2,3+1,22+3,25+3,06+7,28+12,68+4,68+2,82+2,93+1,41+12,89+12,66+12,98+12,89</t>
  </si>
  <si>
    <t>15</t>
  </si>
  <si>
    <t>619991005</t>
  </si>
  <si>
    <t>Zakrytí stěny PE fólií</t>
  </si>
  <si>
    <t>-1208844358</t>
  </si>
  <si>
    <t>Zakrytí vnitřních ploch před znečištěním PE fólií včetně pozdějšího odkrytí stěn nebo svislých ploch</t>
  </si>
  <si>
    <t>https://podminky.urs.cz/item/CS_URS_2025_01/619991005</t>
  </si>
  <si>
    <t xml:space="preserve">" okna a dveře v obvodových zdech" </t>
  </si>
  <si>
    <t>1,33*2,0+1,3*2,3+2,36*1,4*6+0,5*1,2*3+1,2*1,4+0,88*1,4*3</t>
  </si>
  <si>
    <t>" dveře vnitřní"</t>
  </si>
  <si>
    <t>1,35*2,25+1,44*2,25+(0,8*2,0*9+0,7*2,0*6+0,6*2,0*3)*2</t>
  </si>
  <si>
    <t>16</t>
  </si>
  <si>
    <t>619995001</t>
  </si>
  <si>
    <t>Začištění omítek kolem oken, dveří, podlah nebo obkladů</t>
  </si>
  <si>
    <t>-70380945</t>
  </si>
  <si>
    <t>Začištění omítek (s dodáním hmot) kolem oken, dveří, podlah, obkladů apod.</t>
  </si>
  <si>
    <t>https://podminky.urs.cz/item/CS_URS_2025_01/619995001</t>
  </si>
  <si>
    <t>" po výměně oken a dveří"</t>
  </si>
  <si>
    <t>" mč 1.01" 1,3+2,3*2</t>
  </si>
  <si>
    <t>" mč 1.02" (0,8+2*2,0)*2</t>
  </si>
  <si>
    <t>" mč 1.03" (0,6+2*2)*2+0,88+2*1,4</t>
  </si>
  <si>
    <t>" mč 1.04" 0,6+2*2,0+0,88+2*1,4</t>
  </si>
  <si>
    <t>" mč 1.05" 0,8+2*2,0+0,6+2*2,0</t>
  </si>
  <si>
    <t>" mč 1.06" 0,6+2*2,0+0,88+2*1,4</t>
  </si>
  <si>
    <t>" mč 1.06a" 0,7+2*2,0+0,5+2*1,2</t>
  </si>
  <si>
    <t>" mč 1.07" 0,8+2*2,0+1,2+2*1,4</t>
  </si>
  <si>
    <t>" mč 1.08" (0,7+2*2,0)*2+2,36+2*1,4</t>
  </si>
  <si>
    <t>" mč 1.09" 0,7+2*2,0</t>
  </si>
  <si>
    <t>" mč 1.10" (0,7+2*2,0)*2+0,5+2*1,2</t>
  </si>
  <si>
    <t>" mč 1.11" 0,7+2*2,0</t>
  </si>
  <si>
    <t>" mč 1.12" 0,7+2*2,0</t>
  </si>
  <si>
    <t>" mč 1.13" 0,8+2*2,0+0,7+2*2,0+2,36+2*1,4</t>
  </si>
  <si>
    <t>" mč 1.14"(0,8+2*2,0)*2+2,36+2*1,4</t>
  </si>
  <si>
    <t>" mč 1.15" (0,8+2*2,0)*2+2,36+2*1,4</t>
  </si>
  <si>
    <t>" mč 1.16" (0,8+2*2,0)*2+2,36+2*1,4</t>
  </si>
  <si>
    <t>" mč 1.17" 0,8+2*2,0+2,36+2*1,4</t>
  </si>
  <si>
    <t>17</t>
  </si>
  <si>
    <t>612325421</t>
  </si>
  <si>
    <t>Oprava vnitřní vápenocementové štukové omítky tl jádrové omítky do 20 mm a tl štuku do 3 mm stěn v rozsahu plochy do 10 %</t>
  </si>
  <si>
    <t>118761278</t>
  </si>
  <si>
    <t>Oprava vápenocementové omítky vnitřních ploch štukové dvouvrstvé, tl. jádrové omítky do 20 mm a tl. štuku do 3 mm stěn, v rozsahu opravované plochy do 10%</t>
  </si>
  <si>
    <t>https://podminky.urs.cz/item/CS_URS_2025_01/612325421</t>
  </si>
  <si>
    <t>"malba- č.m. nově"</t>
  </si>
  <si>
    <t>" mč 1.01" (3,1-1,5)*(20,98+2,65+4,32+1,5)*2-(1,3*(2,3-1,5)+1,35*(2,25-1,5)+1,44*(2,25-1,5)+1,33*0,5+0,8*0,5*7+0,7*0,5)</t>
  </si>
  <si>
    <t>" mč 1.02" (3,1-2,0)*(1,35+1,79)*2</t>
  </si>
  <si>
    <t>" mč 1.03" (3,1-2,0)*(1,35+1,7)*2</t>
  </si>
  <si>
    <t>" mč 1.04" (3,1-2,0)*(1,35+0,9)*2</t>
  </si>
  <si>
    <t>" mč 1.05" (3,1-2,0)*(1,35+2,41)*2</t>
  </si>
  <si>
    <t>" mč 1.06" (3,1-2,0)*(1,35+0,9)*2</t>
  </si>
  <si>
    <t>" mč 1.06a" (3,1-2,0)*(1,0+1,87)*2</t>
  </si>
  <si>
    <t>" mč 1.07" 3,1*(3,39+1,65+1,3)-0,8*2,0+(3,1-2,0)*(1,5*2+1,37)</t>
  </si>
  <si>
    <t>" mč 1.08" 3,1*(2,84+4,54)*2-(0,7*2+2,36*1,4)</t>
  </si>
  <si>
    <t>" mč 1.09" (3,1-2,0)*(1,38+3,34)*2</t>
  </si>
  <si>
    <t>" mč 1.10" (3,1-2,0)*(1,3+2,19)*2</t>
  </si>
  <si>
    <t>" mč 1.11" (3,1-2,0)*(1,3+2,25)*2</t>
  </si>
  <si>
    <t>" mč 1.12" (3,1-2,0)*(1,0+1,38)*2</t>
  </si>
  <si>
    <t>" mč 1.13" 3,1*(2,85+4,54)*2-(0,8*2,0+0,7*2,0+2,35*1,4)</t>
  </si>
  <si>
    <t>" mč 1.14" 3,1*(2,8+4,54)*2-(0,8*2,0*2+2,36*1,4)</t>
  </si>
  <si>
    <t>" mč 1.15" 3,1*(2,87+4,54)*2-(0,8*2,0*2+2,36*1,4)</t>
  </si>
  <si>
    <t>" mč 1.16" (3,1-2,0)*(2,85+4,54)*2</t>
  </si>
  <si>
    <t>" mč 1.17" (3,1-1,6)*(2,76+4,54)*2</t>
  </si>
  <si>
    <t>18</t>
  </si>
  <si>
    <t>611325421</t>
  </si>
  <si>
    <t>Oprava vnitřní vápenocementové štukové omítky tl jádrové omítky do 20 mm a tl štuku do 3 mm stropů v rozsahu plochy do 10 %</t>
  </si>
  <si>
    <t>1914607916</t>
  </si>
  <si>
    <t>Oprava vápenocementové omítky vnitřních ploch štukové dvouvrstvé, tl. jádrové omítky do 20 mm a tl. štuku do 3 mm stropů, v rozsahu opravované plochy do 10%</t>
  </si>
  <si>
    <t>https://podminky.urs.cz/item/CS_URS_2025_01/611325421</t>
  </si>
  <si>
    <t>" mč 1.17" 2,76*4,54</t>
  </si>
  <si>
    <t>63</t>
  </si>
  <si>
    <t>Podlahy a podlahové konstrukce</t>
  </si>
  <si>
    <t>19</t>
  </si>
  <si>
    <t>6319600R1</t>
  </si>
  <si>
    <t>Vyspravení podlah po nových rozvodech kanalizace</t>
  </si>
  <si>
    <t>kpl</t>
  </si>
  <si>
    <t>R-pol.</t>
  </si>
  <si>
    <t>247782932</t>
  </si>
  <si>
    <t>64</t>
  </si>
  <si>
    <t>Osazování výplní otvorů</t>
  </si>
  <si>
    <t>20</t>
  </si>
  <si>
    <t>642942111</t>
  </si>
  <si>
    <t>Osazování zárubní nebo rámů dveřních kovových do 2,5 m2 na MC</t>
  </si>
  <si>
    <t>kus</t>
  </si>
  <si>
    <t>-187587040</t>
  </si>
  <si>
    <t>Osazování zárubní nebo rámů kovových dveřních lisovaných nebo z úhelníků bez dveřních křídel na cementovou maltu, plochy otvoru do 2,5 m2</t>
  </si>
  <si>
    <t>https://podminky.urs.cz/item/CS_URS_2025_01/642942111</t>
  </si>
  <si>
    <t>"nové zárubně"</t>
  </si>
  <si>
    <t>" 80/197" 8</t>
  </si>
  <si>
    <t>" 70/197" 6</t>
  </si>
  <si>
    <t>" 60/197" 3</t>
  </si>
  <si>
    <t>M</t>
  </si>
  <si>
    <t>55331487</t>
  </si>
  <si>
    <t>zárubeň jednokřídlá ocelová pro zdění tl stěny 110-150mm rozměru 800/1970, 2100mm</t>
  </si>
  <si>
    <t>-1889115045</t>
  </si>
  <si>
    <t>22</t>
  </si>
  <si>
    <t>55331486</t>
  </si>
  <si>
    <t>zárubeň jednokřídlá ocelová pro zdění tl stěny 110-150mm rozměru 700/1970, 2100mm</t>
  </si>
  <si>
    <t>1963593071</t>
  </si>
  <si>
    <t>23</t>
  </si>
  <si>
    <t>55331485</t>
  </si>
  <si>
    <t>zárubeň jednokřídlá ocelová pro zdění tl stěny 110-150mm rozměru 600/1970, 2100mm</t>
  </si>
  <si>
    <t>1618570892</t>
  </si>
  <si>
    <t>24</t>
  </si>
  <si>
    <t>642945111</t>
  </si>
  <si>
    <t>Osazování protipožárních nebo protiplynových zárubní dveří jednokřídlových do 2,5 m2</t>
  </si>
  <si>
    <t>1117790184</t>
  </si>
  <si>
    <t>Osazování ocelových zárubní protipožárních nebo protiplynových dveří do vynechaného otvoru, s obetonováním, dveří jednokřídlových do 2,5 m2</t>
  </si>
  <si>
    <t>https://podminky.urs.cz/item/CS_URS_2025_01/642945111</t>
  </si>
  <si>
    <t>" mč 1.17 kotelna PO30" 1</t>
  </si>
  <si>
    <t>25</t>
  </si>
  <si>
    <t>55331562</t>
  </si>
  <si>
    <t>zárubeň jednokřídlá ocelová pro zdění s protipožární úpravou tl stěny 110-150mm rozměru 800/1970, 2100mm</t>
  </si>
  <si>
    <t>2146345694</t>
  </si>
  <si>
    <t>Ostatní konstrukce a práce, bourání</t>
  </si>
  <si>
    <t>94</t>
  </si>
  <si>
    <t>Lešení a stavební výtahy</t>
  </si>
  <si>
    <t>26</t>
  </si>
  <si>
    <t>949101112</t>
  </si>
  <si>
    <t>Lešení pomocné pro objekty pozemních staveb s lešeňovou podlahou v přes 1,9 do 3,5 m zatížení do 150 kg/m2</t>
  </si>
  <si>
    <t>1633334618</t>
  </si>
  <si>
    <t>Lešení pomocné pracovní pro objekty pozemních staveb pro zatížení do 150 kg/m2, o výšce lešeňové podlahy přes 1,9 do 3,5 m</t>
  </si>
  <si>
    <t>https://podminky.urs.cz/item/CS_URS_2025_01/949101112</t>
  </si>
  <si>
    <t>95</t>
  </si>
  <si>
    <t>Dokončovací konstrukce a práce pozemních staveb</t>
  </si>
  <si>
    <t>27</t>
  </si>
  <si>
    <t>619996127</t>
  </si>
  <si>
    <t>Ochrana stěn nebo svislých ploch obedněním z OSB desek</t>
  </si>
  <si>
    <t>1892940628</t>
  </si>
  <si>
    <t>Ochrana stavebních konstrukcí a samostatných prvků včetně pozdějšího odstranění obedněním z OSB desek svislých ploch</t>
  </si>
  <si>
    <t>https://podminky.urs.cz/item/CS_URS_2025_01/619996127</t>
  </si>
  <si>
    <t>" oddělení staveniště od přístupu do tělocvičny"</t>
  </si>
  <si>
    <t>3,25*(3,5+1,5+1,0)</t>
  </si>
  <si>
    <t>28</t>
  </si>
  <si>
    <t>952901111</t>
  </si>
  <si>
    <t>Vyčištění budov bytové a občanské výstavby při výšce podlaží do 4 m</t>
  </si>
  <si>
    <t>315018236</t>
  </si>
  <si>
    <t>Vyčištění budov nebo objektů před předáním do užívání budov bytové nebo občanské výstavby, světlé výšky podlaží do 4 m</t>
  </si>
  <si>
    <t>https://podminky.urs.cz/item/CS_URS_2025_01/952901111</t>
  </si>
  <si>
    <t>96</t>
  </si>
  <si>
    <t>Bourání konstrukcí</t>
  </si>
  <si>
    <t>29</t>
  </si>
  <si>
    <t>968072455</t>
  </si>
  <si>
    <t>Vybourání kovových dveřních zárubní pl do 2 m2</t>
  </si>
  <si>
    <t>-210849869</t>
  </si>
  <si>
    <t>Vybourání kovových rámů oken s křídly, dveřních zárubní, vrat, stěn, ostění nebo obkladů dveřních zárubní, plochy do 2 m2</t>
  </si>
  <si>
    <t>https://podminky.urs.cz/item/CS_URS_2025_01/968072455</t>
  </si>
  <si>
    <t>" dveře v oc. zárubni"</t>
  </si>
  <si>
    <t>" 80/197" 0,8*2,0*7</t>
  </si>
  <si>
    <t>" 70/197" 0,7*2,0*1</t>
  </si>
  <si>
    <t>" 60/197" 0,6*2,0*3</t>
  </si>
  <si>
    <t>30</t>
  </si>
  <si>
    <t>968082016</t>
  </si>
  <si>
    <t>Vybourání plastových rámů oken včetně křídel plochy přes 1 do 2 m2</t>
  </si>
  <si>
    <t>801730534</t>
  </si>
  <si>
    <t>Vybourání plastových rámů oken s křídly, dveřních zárubní, vrat rámu oken s křídly, plochy přes 1 do 2 m2</t>
  </si>
  <si>
    <t>https://podminky.urs.cz/item/CS_URS_2025_01/968082016</t>
  </si>
  <si>
    <t>" okna plast 88/140" 0,88*1,4*3</t>
  </si>
  <si>
    <t>31</t>
  </si>
  <si>
    <t>968082017</t>
  </si>
  <si>
    <t>Vybourání plastových rámů oken včetně křídel plochy přes 2 do 4 m2</t>
  </si>
  <si>
    <t>2062409969</t>
  </si>
  <si>
    <t>Vybourání plastových rámů oken s křídly, dveřních zárubní, vrat rámu oken s křídly, plochy přes 2 do 4 m2</t>
  </si>
  <si>
    <t>https://podminky.urs.cz/item/CS_URS_2025_01/968082017</t>
  </si>
  <si>
    <t>" okno plast 236/140" 2,36*1,4*2</t>
  </si>
  <si>
    <t>32</t>
  </si>
  <si>
    <t>968082022</t>
  </si>
  <si>
    <t>Vybourání plastových zárubní dveří plochy do 4 m2</t>
  </si>
  <si>
    <t>1572733738</t>
  </si>
  <si>
    <t>Vybourání plastových rámů oken s křídly, dveřních zárubní, vrat dveřních zárubní, plochy přes 2 do 4 m2</t>
  </si>
  <si>
    <t>https://podminky.urs.cz/item/CS_URS_2025_01/968082022</t>
  </si>
  <si>
    <t>" dveře plast - vstupní jih vnější vstup 130/197+30" 1,3*2,3</t>
  </si>
  <si>
    <t>33</t>
  </si>
  <si>
    <t>725110814</t>
  </si>
  <si>
    <t>Demontáž klozetu Kombi</t>
  </si>
  <si>
    <t>soubor</t>
  </si>
  <si>
    <t>1673119127</t>
  </si>
  <si>
    <t>Demontáž klozetů kombi</t>
  </si>
  <si>
    <t>https://podminky.urs.cz/item/CS_URS_2025_01/725110814</t>
  </si>
  <si>
    <t>34</t>
  </si>
  <si>
    <t>725130811</t>
  </si>
  <si>
    <t>Demontáž pisoárových stání s nádrží jednodílných</t>
  </si>
  <si>
    <t>690601941</t>
  </si>
  <si>
    <t>https://podminky.urs.cz/item/CS_URS_2025_01/725130811</t>
  </si>
  <si>
    <t>35</t>
  </si>
  <si>
    <t>725210821</t>
  </si>
  <si>
    <t>Demontáž umyvadel bez výtokových armatur</t>
  </si>
  <si>
    <t>749943400</t>
  </si>
  <si>
    <t>Demontáž umyvadel bez výtokových armatur umyvadel</t>
  </si>
  <si>
    <t>https://podminky.urs.cz/item/CS_URS_2025_01/725210821</t>
  </si>
  <si>
    <t>36</t>
  </si>
  <si>
    <t>725820801</t>
  </si>
  <si>
    <t>Demontáž baterie nástěnné do G 3 / 4</t>
  </si>
  <si>
    <t>-152884920</t>
  </si>
  <si>
    <t>Demontáž baterií nástěnných do G 3/4</t>
  </si>
  <si>
    <t>https://podminky.urs.cz/item/CS_URS_2025_01/725820801</t>
  </si>
  <si>
    <t>37</t>
  </si>
  <si>
    <t>725840850</t>
  </si>
  <si>
    <t>Demontáž baterie sprch diferenciální do G 3/4x1</t>
  </si>
  <si>
    <t>-1352390355</t>
  </si>
  <si>
    <t>Demontáž baterií sprchových diferenciálních do G 3/4 x 1</t>
  </si>
  <si>
    <t>https://podminky.urs.cz/item/CS_URS_2025_01/725840850</t>
  </si>
  <si>
    <t>38</t>
  </si>
  <si>
    <t>725840860</t>
  </si>
  <si>
    <t>Demontáž ramen sprchových nebo sprch táhlových</t>
  </si>
  <si>
    <t>1283876030</t>
  </si>
  <si>
    <t>Demontáž baterií sprchových diferenciálních sprchových ramen nebo sprch táhlových</t>
  </si>
  <si>
    <t>https://podminky.urs.cz/item/CS_URS_2025_01/725840860</t>
  </si>
  <si>
    <t>39</t>
  </si>
  <si>
    <t>725860811</t>
  </si>
  <si>
    <t>Demontáž uzávěrů zápachu jednoduchých</t>
  </si>
  <si>
    <t>505860170</t>
  </si>
  <si>
    <t>Demontáž zápachových uzávěrek pro zařizovací předměty jednoduchých</t>
  </si>
  <si>
    <t>https://podminky.urs.cz/item/CS_URS_2025_01/725860811</t>
  </si>
  <si>
    <t>40</t>
  </si>
  <si>
    <t>721210814</t>
  </si>
  <si>
    <t>Demontáž vpustí podlahových z kyselinovzdorné kameniny DN 125</t>
  </si>
  <si>
    <t>1895305788</t>
  </si>
  <si>
    <t>Demontáž kanalizačního příslušenství vpustí podlahových z kyselinovzdorné kameniny DN 125</t>
  </si>
  <si>
    <t>https://podminky.urs.cz/item/CS_URS_2025_01/721210814</t>
  </si>
  <si>
    <t>41</t>
  </si>
  <si>
    <t>965081213</t>
  </si>
  <si>
    <t>Bourání podlah z dlaždic keramických nebo xylolitových tl do 10 mm plochy přes 1 m2</t>
  </si>
  <si>
    <t>1008757065</t>
  </si>
  <si>
    <t>Bourání podlah z dlaždic bez podkladního lože nebo mazaniny, s jakoukoliv výplní spár keramických nebo xylolitových tl. do 10 mm, plochy přes 1 m2</t>
  </si>
  <si>
    <t>https://podminky.urs.cz/item/CS_URS_2025_01/965081213</t>
  </si>
  <si>
    <t>"dlažba - č.m. dle původního stavu"</t>
  </si>
  <si>
    <t>" mč 1.01" 1,5*20,98+2,65*4,32+1,5*1,5</t>
  </si>
  <si>
    <t>" mč 1.02" 1,79*1,35</t>
  </si>
  <si>
    <t>" mč 1.03" 1,7*1,35</t>
  </si>
  <si>
    <t>" mč 1.04" 0,9*1,35</t>
  </si>
  <si>
    <t>" mč 1.05" 2,41*1,35</t>
  </si>
  <si>
    <t>" mč 1.06" 0,9*1,35</t>
  </si>
  <si>
    <t>" mč 1.07" 3,39*2,8</t>
  </si>
  <si>
    <t>" mč 1.08" 4,57*2,84</t>
  </si>
  <si>
    <t>" mč 1.09" 3,08*2,83</t>
  </si>
  <si>
    <t>" mč 1.10" 1,31*1,8</t>
  </si>
  <si>
    <t>" mč 1.11" 4,54*2,8</t>
  </si>
  <si>
    <t>" mč 1.12" 4,54*2,85</t>
  </si>
  <si>
    <t>" mč 1.13" 1,31*0,88</t>
  </si>
  <si>
    <t>" mč 1.14" 4,54*2,85</t>
  </si>
  <si>
    <t>" mč 1.15" 3,0*2,87</t>
  </si>
  <si>
    <t>" mč 1.16" 1,39*2,87</t>
  </si>
  <si>
    <t>" mč 1.17"  0</t>
  </si>
  <si>
    <t>42</t>
  </si>
  <si>
    <t>965081611</t>
  </si>
  <si>
    <t>Odsekání soklíků rovných</t>
  </si>
  <si>
    <t>2055247418</t>
  </si>
  <si>
    <t>Odsekání soklíků včetně otlučení podkladní omítky až na zdivo rovných</t>
  </si>
  <si>
    <t>https://podminky.urs.cz/item/CS_URS_2025_01/965081611</t>
  </si>
  <si>
    <t>" mč 1.01" (20,98+2,65+4,32+1,5)*2</t>
  </si>
  <si>
    <t>" mč 1.02" 1,79+1,35</t>
  </si>
  <si>
    <t>" mč 1.03" 1,7+1,35</t>
  </si>
  <si>
    <t>" mč 1.04" 0</t>
  </si>
  <si>
    <t>" mč 1.05" 2,41+1,35</t>
  </si>
  <si>
    <t>" mč 1.06" 0</t>
  </si>
  <si>
    <t>" mč 1.07" (3,39+2,8)*2</t>
  </si>
  <si>
    <t>" mč 1.08" (4,57+2,84)*2</t>
  </si>
  <si>
    <t>" mč 1.09" (3,08+2,83)*2-2,83</t>
  </si>
  <si>
    <t>" mč 1.10" 0</t>
  </si>
  <si>
    <t>" mč 1.11" (4,54+2,8)*2-2,5</t>
  </si>
  <si>
    <t>" mč 1.12" (4,54+2,85)*2</t>
  </si>
  <si>
    <t>" mč 1.13" 0</t>
  </si>
  <si>
    <t>" mč 1.14" (4,54+2,85)*2</t>
  </si>
  <si>
    <t>" mč 1.15" (3,0+2,87)*2-(1,5+2,87)</t>
  </si>
  <si>
    <t>" mč 1.16" 0</t>
  </si>
  <si>
    <t>" mč 1.17" 0</t>
  </si>
  <si>
    <t>43</t>
  </si>
  <si>
    <t>978059541</t>
  </si>
  <si>
    <t>Odsekání a odebrání obkladů stěn z vnitřních obkládaček plochy přes 1 m2</t>
  </si>
  <si>
    <t>927634782</t>
  </si>
  <si>
    <t>Odsekání obkladů stěn včetně otlučení podkladní omítky až na zdivo z obkládaček vnitřních, z jakýchkoliv materiálů, plochy přes 1 m2</t>
  </si>
  <si>
    <t>https://podminky.urs.cz/item/CS_URS_2025_01/978059541</t>
  </si>
  <si>
    <t>"obklady - č.m. dle původního stavu"</t>
  </si>
  <si>
    <t>" mč 1.01" 0</t>
  </si>
  <si>
    <t>" mč 1.02" 1,8*1,5</t>
  </si>
  <si>
    <t>" mč 1.03"1,8*(1,7+0,5*2)</t>
  </si>
  <si>
    <t>" mč 1.05" 1,8*(2,41+0,5*2)</t>
  </si>
  <si>
    <t>" mč 1.07" 0</t>
  </si>
  <si>
    <t>" mč 1.08" 0</t>
  </si>
  <si>
    <t>" mč 1.09" 1,8*1,5</t>
  </si>
  <si>
    <t>" mč 1.10" 2,2*1,8</t>
  </si>
  <si>
    <t>" mč 1.11" 1,8*(1,5+1)</t>
  </si>
  <si>
    <t>" mč 1.13"2,2*0,88</t>
  </si>
  <si>
    <t>" mč 1.14" 0</t>
  </si>
  <si>
    <t>" mč 1.15" 1,8*(1,5+1,0)</t>
  </si>
  <si>
    <t>" mč 1.16" 2,2*2,87</t>
  </si>
  <si>
    <t>44</t>
  </si>
  <si>
    <t>974031664</t>
  </si>
  <si>
    <t>Vysekání rýh ve zdivu cihelném pro vtahování nosníků hl do 150 mm v do 150 mm</t>
  </si>
  <si>
    <t>2073464730</t>
  </si>
  <si>
    <t>Vysekání rýh ve zdivu cihelném na maltu vápennou nebo vápenocementovou pro vtahování nosníků do zdí, před vybouráním otvoru do hl. 150 mm, při v. nosníku do 150 mm</t>
  </si>
  <si>
    <t>https://podminky.urs.cz/item/CS_URS_2025_01/974031664</t>
  </si>
  <si>
    <t>" překlady nad novými dv 2x L" 2*(1,8*2+2,2+1,2*5)</t>
  </si>
  <si>
    <t>45</t>
  </si>
  <si>
    <t>962086111</t>
  </si>
  <si>
    <t>Bourání pórobetonových příček nebo přizdívek tl přes 100 do 150 mm</t>
  </si>
  <si>
    <t>1812149238</t>
  </si>
  <si>
    <t>Bourání příček nebo přizdívek z pórobetonových tvárnic, tl. přes 100 do 150 mm</t>
  </si>
  <si>
    <t>https://podminky.urs.cz/item/CS_URS_2025_01/962086111</t>
  </si>
  <si>
    <t>" původní stav mč 1.09" 3,25*2,83-0,88*1,93</t>
  </si>
  <si>
    <t>" mč 1.15" 3,25*2,87-1,1*1,94</t>
  </si>
  <si>
    <t>46</t>
  </si>
  <si>
    <t>962032181</t>
  </si>
  <si>
    <t>Bourání zdiva z pórobetonových tvárnic nebo bloků do 1 m3</t>
  </si>
  <si>
    <t>-387590342</t>
  </si>
  <si>
    <t>Bourání zdiva nadzákladového z tvárnic nebo bloků pórobetonových na tenkovrstvou maltu, objemu do 1 m3</t>
  </si>
  <si>
    <t>https://podminky.urs.cz/item/CS_URS_2025_01/962032181</t>
  </si>
  <si>
    <t>" původní stav mč 1.10" 3,25*1,31*0,2</t>
  </si>
  <si>
    <t>997</t>
  </si>
  <si>
    <t>Doprava suti a vybouraných hmot</t>
  </si>
  <si>
    <t>47</t>
  </si>
  <si>
    <t>997013211</t>
  </si>
  <si>
    <t>Vnitrostaveništní doprava suti a vybouraných hmot pro budovy v do 6 m ručně</t>
  </si>
  <si>
    <t>-2093198558</t>
  </si>
  <si>
    <t>Vnitrostaveništní doprava suti a vybouraných hmot vodorovně do 50 m s naložením ručně pro budovy a haly výšky do 6 m</t>
  </si>
  <si>
    <t>https://podminky.urs.cz/item/CS_URS_2025_01/997013211</t>
  </si>
  <si>
    <t>48</t>
  </si>
  <si>
    <t>997013501</t>
  </si>
  <si>
    <t>Odvoz suti a vybouraných hmot na skládku nebo meziskládku do 1 km se složením</t>
  </si>
  <si>
    <t>956985355</t>
  </si>
  <si>
    <t>Odvoz suti a vybouraných hmot na skládku nebo meziskládku se složením, na vzdálenost do 1 km</t>
  </si>
  <si>
    <t>https://podminky.urs.cz/item/CS_URS_2025_01/997013501</t>
  </si>
  <si>
    <t>49</t>
  </si>
  <si>
    <t>997013509</t>
  </si>
  <si>
    <t>Příplatek k odvozu suti a vybouraných hmot na skládku ZKD 1 km přes 1 km</t>
  </si>
  <si>
    <t>-830751914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</si>
  <si>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</si>
  <si>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</si>
  <si>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P</t>
  </si>
  <si>
    <t>Poznámka k položce:_x000D_
celkem 10Km</t>
  </si>
  <si>
    <t>16,415*9 'Přepočtené koeficientem množství</t>
  </si>
  <si>
    <t>50</t>
  </si>
  <si>
    <t>997013631</t>
  </si>
  <si>
    <t>Poplatek za uložení na skládce (skládkovné) stavebního odpadu směsného kód odpadu 17 09 04</t>
  </si>
  <si>
    <t>1721892996</t>
  </si>
  <si>
    <t>Poplatek za uložení stavebního odpadu na skládce (skládkovné) směsného stavebního a demoličního zatříděného do Katalogu odpadů pod kódem 17 09 04</t>
  </si>
  <si>
    <t>https://podminky.urs.cz/item/CS_URS_2025_01/997013631</t>
  </si>
  <si>
    <t>Poznámka k položce:_x000D_
30% odpadu</t>
  </si>
  <si>
    <t>16,415*0,3 'Přepočtené koeficientem množství</t>
  </si>
  <si>
    <t>51</t>
  </si>
  <si>
    <t>997013871</t>
  </si>
  <si>
    <t>Poplatek za uložení stavebního odpadu na recyklační skládce (skládkovné) směsného stavebního a demoličního kód odpadu 17 09 04</t>
  </si>
  <si>
    <t>-1042484125</t>
  </si>
  <si>
    <t>Poplatek za uložení stavebního odpadu na recyklační skládce (skládkovné) směsného stavebního a demoličního zatříděného do Katalogu odpadů pod kódem 17 09 04</t>
  </si>
  <si>
    <t>https://podminky.urs.cz/item/CS_URS_2025_01/997013871</t>
  </si>
  <si>
    <t>Poznámka k položce:_x000D_
70%</t>
  </si>
  <si>
    <t>16,415*0,7 'Přepočtené koeficientem množství</t>
  </si>
  <si>
    <t>998</t>
  </si>
  <si>
    <t>Přesun hmot</t>
  </si>
  <si>
    <t>52</t>
  </si>
  <si>
    <t>998018001</t>
  </si>
  <si>
    <t>Přesun hmot pro budovy ruční pro budovy v do 6 m</t>
  </si>
  <si>
    <t>-1473443911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</si>
  <si>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</si>
  <si>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https://podminky.urs.cz/item/CS_URS_2025_01/998018001</t>
  </si>
  <si>
    <t>PSV</t>
  </si>
  <si>
    <t>Práce a dodávky PSV</t>
  </si>
  <si>
    <t>721</t>
  </si>
  <si>
    <t>Zdravotechnika - vnitřní kanalizace</t>
  </si>
  <si>
    <t>53</t>
  </si>
  <si>
    <t>721174042</t>
  </si>
  <si>
    <t>Potrubí kanalizační z PP připojovací DN 40</t>
  </si>
  <si>
    <t>582537136</t>
  </si>
  <si>
    <t>Potrubí z trub polypropylenových připojovací DN 40</t>
  </si>
  <si>
    <t>https://podminky.urs.cz/item/CS_URS_2025_01/721174042</t>
  </si>
  <si>
    <t>" umyvadla" 2*0,5+4*1,5</t>
  </si>
  <si>
    <t>54</t>
  </si>
  <si>
    <t>721174044</t>
  </si>
  <si>
    <t>Potrubí kanalizační z PP připojovací DN 75</t>
  </si>
  <si>
    <t>-1961188253</t>
  </si>
  <si>
    <t>Potrubí z trub polypropylenových připojovací DN 75</t>
  </si>
  <si>
    <t>https://podminky.urs.cz/item/CS_URS_2025_01/721174044</t>
  </si>
  <si>
    <t>" wc" 2*0,5+3*3,0</t>
  </si>
  <si>
    <t>55</t>
  </si>
  <si>
    <t>721174045</t>
  </si>
  <si>
    <t>Potrubí kanalizační z PP připojovací DN 110</t>
  </si>
  <si>
    <t>800769492</t>
  </si>
  <si>
    <t>Potrubí z trub polypropylenových připojovací DN 110</t>
  </si>
  <si>
    <t>https://podminky.urs.cz/item/CS_URS_2025_01/721174045</t>
  </si>
  <si>
    <t>" žlab sprcha" 4*2,5</t>
  </si>
  <si>
    <t>56</t>
  </si>
  <si>
    <t>721174062</t>
  </si>
  <si>
    <t>Potrubí kanalizační z PP větrací DN 75</t>
  </si>
  <si>
    <t>-1466928255</t>
  </si>
  <si>
    <t>Potrubí z trub polypropylenových větrací DN 75</t>
  </si>
  <si>
    <t>https://podminky.urs.cz/item/CS_URS_2025_01/721174062</t>
  </si>
  <si>
    <t>" mč 1.06 odvětrání nad střechu" 4,0</t>
  </si>
  <si>
    <t>57</t>
  </si>
  <si>
    <t>721273152</t>
  </si>
  <si>
    <t>Hlavice ventilační polypropylen PP DN 75</t>
  </si>
  <si>
    <t>-1066051905</t>
  </si>
  <si>
    <t>Ventilační hlavice z polypropylenu (PP) DN 75</t>
  </si>
  <si>
    <t>https://podminky.urs.cz/item/CS_URS_2025_01/721273152</t>
  </si>
  <si>
    <t>58</t>
  </si>
  <si>
    <t>HZS2491</t>
  </si>
  <si>
    <t>Hodinová zúčtovací sazba dělník zednických výpomocí</t>
  </si>
  <si>
    <t>hod</t>
  </si>
  <si>
    <t>-917835634</t>
  </si>
  <si>
    <t>Hodinové zúčtovací sazby profesí PSV zednické výpomoci a pomocné práce PSV dělník zednických výpomocí</t>
  </si>
  <si>
    <t>https://podminky.urs.cz/item/CS_URS_2025_01/HZS2491</t>
  </si>
  <si>
    <t>" zednické přípomoce pro kanalizaci" 30</t>
  </si>
  <si>
    <t>59</t>
  </si>
  <si>
    <t>7219600R1</t>
  </si>
  <si>
    <t>Kompletní výměna ležatého vedení kanalizace litina za PVC DN160</t>
  </si>
  <si>
    <t>2012518780</t>
  </si>
  <si>
    <t>60</t>
  </si>
  <si>
    <t>998721121</t>
  </si>
  <si>
    <t>Přesun hmot tonážní pro vnitřní kanalizaci ruční v objektech v do 6 m</t>
  </si>
  <si>
    <t>-1994052158</t>
  </si>
  <si>
    <t>Přesun hmot pro vnitřní kanalizaci stanovený z hmotnosti přesunovaného materiálu vodorovná dopravní vzdálenost do 50 m ruční (bez užití mechanizace) v objektech výšky do 6 m</t>
  </si>
  <si>
    <t>https://podminky.urs.cz/item/CS_URS_2025_01/998721121</t>
  </si>
  <si>
    <t>722</t>
  </si>
  <si>
    <t>Zdravotechnika - vnitřní vodovod</t>
  </si>
  <si>
    <t>722173402</t>
  </si>
  <si>
    <t>Potrubí vodovodní plastové vícevrstvé PE-Xc/Al/PE-Xc spoj lisováním PN 16 do 70°C D 20x2,3 mm</t>
  </si>
  <si>
    <t>-1567883165</t>
  </si>
  <si>
    <t>Potrubí z plastových trubek z vícevrstvého polyethylenu (PE-Xc/Al/PE-Xc) spojované lisováním PN 10 do 70°C D 20/2,3</t>
  </si>
  <si>
    <t>https://podminky.urs.cz/item/CS_URS_2025_01/722173402</t>
  </si>
  <si>
    <t>" propojeni a prodloužení" 50</t>
  </si>
  <si>
    <t>62</t>
  </si>
  <si>
    <t>722181221</t>
  </si>
  <si>
    <t>Ochrana vodovodního potrubí přilepenými termoizolačními trubicemi z PE tl přes 6 do 9 mm DN do 22 mm</t>
  </si>
  <si>
    <t>409090657</t>
  </si>
  <si>
    <t>Ochrana potrubí termoizolačními trubicemi z pěnového polyetylenu PE přilepenými v příčných a podélných spojích, tloušťky izolace přes 6 do 9 mm, vnitřního průměru izolace DN do 22 mm</t>
  </si>
  <si>
    <t>https://podminky.urs.cz/item/CS_URS_2025_01/722181221</t>
  </si>
  <si>
    <t>722290246</t>
  </si>
  <si>
    <t>Zkouška těsnosti vodovodního potrubí plastového DN do 40</t>
  </si>
  <si>
    <t>-1671860502</t>
  </si>
  <si>
    <t>Zkoušky, proplach a desinfekce vodovodního potrubí zkoušky těsnosti vodovodního potrubí plastového do DN 40</t>
  </si>
  <si>
    <t>https://podminky.urs.cz/item/CS_URS_2025_01/722290246</t>
  </si>
  <si>
    <t>722290234</t>
  </si>
  <si>
    <t>Proplach a dezinfekce vodovodního potrubí DN do 80</t>
  </si>
  <si>
    <t>1030155930</t>
  </si>
  <si>
    <t>Zkoušky, proplach a desinfekce vodovodního potrubí proplach a desinfekce vodovodního potrubí do DN 80</t>
  </si>
  <si>
    <t>https://podminky.urs.cz/item/CS_URS_2025_01/722290234</t>
  </si>
  <si>
    <t>65</t>
  </si>
  <si>
    <t>-1250089049</t>
  </si>
  <si>
    <t>" zednické přípomoce vodovod" 15</t>
  </si>
  <si>
    <t>66</t>
  </si>
  <si>
    <t>998722121</t>
  </si>
  <si>
    <t>Přesun hmot tonážní pro vnitřní vodovod ruční v objektech v do 6 m</t>
  </si>
  <si>
    <t>-1033839744</t>
  </si>
  <si>
    <t>Přesun hmot pro vnitřní vodovod stanovený z hmotnosti přesunovaného materiálu vodorovná dopravní vzdálenost do 50 m ruční (bez užití mechanizace) v objektech výšky do 6 m</t>
  </si>
  <si>
    <t>https://podminky.urs.cz/item/CS_URS_2025_01/998722121</t>
  </si>
  <si>
    <t>725</t>
  </si>
  <si>
    <t>Zdravotechnika - zařizovací předměty</t>
  </si>
  <si>
    <t>67</t>
  </si>
  <si>
    <t>725211601</t>
  </si>
  <si>
    <t>Umyvadlo keramické bílé šířky 500 mm bez krytu na sifon připevněné na stěnu šrouby</t>
  </si>
  <si>
    <t>-1915757069</t>
  </si>
  <si>
    <t>Umyvadla keramická bílá bez výtokových armatur připevněná na stěnu šrouby bez sloupu nebo krytu na sifon, šířka umyvadla 500 mm</t>
  </si>
  <si>
    <t>https://podminky.urs.cz/item/CS_URS_2025_01/725211601</t>
  </si>
  <si>
    <t>" nová - mč 1.02" 1</t>
  </si>
  <si>
    <t>" mč 1.05" 1</t>
  </si>
  <si>
    <t>" mč 1.09" 1</t>
  </si>
  <si>
    <t>" mč 1.10" 1</t>
  </si>
  <si>
    <t>" mč 1.16" 2</t>
  </si>
  <si>
    <t>68</t>
  </si>
  <si>
    <t>725813111</t>
  </si>
  <si>
    <t>Ventil rohový bez připojovací trubičky nebo flexi hadičky G 1/2"</t>
  </si>
  <si>
    <t>303079960</t>
  </si>
  <si>
    <t>Ventily rohové bez připojovací trubičky nebo flexi hadičky G 1/2"</t>
  </si>
  <si>
    <t>https://podminky.urs.cz/item/CS_URS_2025_01/725813111</t>
  </si>
  <si>
    <t>" nová - mč 1.02" 2</t>
  </si>
  <si>
    <t>" mč 1.05" 2</t>
  </si>
  <si>
    <t>" mč 1.09" 2</t>
  </si>
  <si>
    <t>" mč 1.10" 2</t>
  </si>
  <si>
    <t>" mč 1.16" 2*2</t>
  </si>
  <si>
    <t>" sprchy" 6*2</t>
  </si>
  <si>
    <t>69</t>
  </si>
  <si>
    <t>725813141</t>
  </si>
  <si>
    <t>Kolínko připojovací bez připojovací trubičky nebo flexi hadičky G 1/2"</t>
  </si>
  <si>
    <t>1215491996</t>
  </si>
  <si>
    <t>Ventily připojovací kolínka bez připojovací trubičky nebo flexi hadičky G 1/2"</t>
  </si>
  <si>
    <t>https://podminky.urs.cz/item/CS_URS_2025_01/725813141</t>
  </si>
  <si>
    <t>5+2</t>
  </si>
  <si>
    <t>70</t>
  </si>
  <si>
    <t>55190003</t>
  </si>
  <si>
    <t>flexi hadice ohebná sanitární D 9x13mm FF 1/2" 500mm</t>
  </si>
  <si>
    <t>501250503</t>
  </si>
  <si>
    <t>7*0,5+12*0,5</t>
  </si>
  <si>
    <t>71</t>
  </si>
  <si>
    <t>725822613</t>
  </si>
  <si>
    <t>Baterie umyvadlová stojánková páková s výpustí</t>
  </si>
  <si>
    <t>958310955</t>
  </si>
  <si>
    <t>Baterie umyvadlové stojánkové pákové s výpustí</t>
  </si>
  <si>
    <t>https://podminky.urs.cz/item/CS_URS_2025_01/725822613</t>
  </si>
  <si>
    <t>72</t>
  </si>
  <si>
    <t>725861102</t>
  </si>
  <si>
    <t>Zápachová uzávěrka pro umyvadla DN 40</t>
  </si>
  <si>
    <t>1319828351</t>
  </si>
  <si>
    <t>Zápachové uzávěrky zařizovacích předmětů pro umyvadla DN 40</t>
  </si>
  <si>
    <t>https://podminky.urs.cz/item/CS_URS_2025_01/725861102</t>
  </si>
  <si>
    <t>73</t>
  </si>
  <si>
    <t>725210944</t>
  </si>
  <si>
    <t>Opravy umyvadel výměna odpadní trubky plastové</t>
  </si>
  <si>
    <t>933684549</t>
  </si>
  <si>
    <t>Opravy umyvadel ostatní práce výměna odpadní trubky plastové</t>
  </si>
  <si>
    <t>https://podminky.urs.cz/item/CS_URS_2025_01/725210944</t>
  </si>
  <si>
    <t>74</t>
  </si>
  <si>
    <t>725121502</t>
  </si>
  <si>
    <t>Pisoárový záchodek keramický bez splachovací nádrže bez odsávání a s otvorem pro ventil</t>
  </si>
  <si>
    <t>-891764611</t>
  </si>
  <si>
    <t>Pisoárové záchodky keramické bez splachovací nádrže urinál bez odsávání s otvorem pro ventil</t>
  </si>
  <si>
    <t>https://podminky.urs.cz/item/CS_URS_2025_01/725121502</t>
  </si>
  <si>
    <t>" mč 1.03" 2</t>
  </si>
  <si>
    <t>75</t>
  </si>
  <si>
    <t>725112002</t>
  </si>
  <si>
    <t>Klozet keramický standardní samostatně stojící s hlubokým splachováním odpad svislý</t>
  </si>
  <si>
    <t>-1437854367</t>
  </si>
  <si>
    <t>Zařízení záchodů klozety keramické standardní samostatně stojící s hlubokým splachováním odpad svislý</t>
  </si>
  <si>
    <t>https://podminky.urs.cz/item/CS_URS_2025_01/725112002</t>
  </si>
  <si>
    <t>76</t>
  </si>
  <si>
    <t>725241112</t>
  </si>
  <si>
    <t>Vanička sprchová akrylátová čtvercová 900x900 mm</t>
  </si>
  <si>
    <t>-941956997</t>
  </si>
  <si>
    <t>Sprchové vaničky akrylátové čtvercové 900x900 mm</t>
  </si>
  <si>
    <t>https://podminky.urs.cz/item/CS_URS_2025_01/725241112</t>
  </si>
  <si>
    <t>77</t>
  </si>
  <si>
    <t>725244523</t>
  </si>
  <si>
    <t>Zástěna sprchová rohová rámová se skleněnou výplní tl. 4 a 5 mm dveře posuvné dvoudílné vstup z rohu na vaničku 900x900 mm</t>
  </si>
  <si>
    <t>-720027481</t>
  </si>
  <si>
    <t>Sprchové dveře a zástěny zástěny sprchové rohové čtvercové/obdélníkové rámové se skleněnou výplní tl. 4 a 5 mm dveře posuvné dvoudílné, vstup z rohu, na vaničku 900x900 mm</t>
  </si>
  <si>
    <t>https://podminky.urs.cz/item/CS_URS_2025_01/725244523</t>
  </si>
  <si>
    <t>78</t>
  </si>
  <si>
    <t>725865322</t>
  </si>
  <si>
    <t>Zápachová uzávěrka sprchových van DN 40/50 s kulovým kloubem na odtoku a přepadovou trubicí</t>
  </si>
  <si>
    <t>-1700180994</t>
  </si>
  <si>
    <t>Zápachové uzávěrky zařizovacích předmětů pro vany sprchových koutů s kulovým kloubem na odtoku DN 40/50 a přepadovou trubicí</t>
  </si>
  <si>
    <t>https://podminky.urs.cz/item/CS_URS_2025_01/725865322</t>
  </si>
  <si>
    <t>79</t>
  </si>
  <si>
    <t>725841332</t>
  </si>
  <si>
    <t>Baterie sprchová podomítková s přepínačem a pohyblivým držákem</t>
  </si>
  <si>
    <t>1418952012</t>
  </si>
  <si>
    <t>Baterie sprchové podomítkové (zápustné) s přepínačem a pohyblivým držákem</t>
  </si>
  <si>
    <t>https://podminky.urs.cz/item/CS_URS_2025_01/725841332</t>
  </si>
  <si>
    <t>80</t>
  </si>
  <si>
    <t>721212125</t>
  </si>
  <si>
    <t>Odtokový sprchový žlab délky 900 mm s krycím roštem a zápachovou uzávěrkou</t>
  </si>
  <si>
    <t>-2084900509</t>
  </si>
  <si>
    <t>Odtokové sprchové žlaby se zápachovou uzávěrkou a krycím roštem délky 900 mm</t>
  </si>
  <si>
    <t>https://podminky.urs.cz/item/CS_URS_2025_01/721212125</t>
  </si>
  <si>
    <t>81</t>
  </si>
  <si>
    <t>998725121</t>
  </si>
  <si>
    <t>Přesun hmot tonážní pro zařizovací předměty ruční v objektech v do 6 m</t>
  </si>
  <si>
    <t>-561207568</t>
  </si>
  <si>
    <t>Přesun hmot pro zařizovací předměty stanovený z hmotnosti přesunovaného materiálu vodorovná dopravní vzdálenost do 50 m ruční (bez užití mechanizace) v objektech výšky do 6 m</t>
  </si>
  <si>
    <t>https://podminky.urs.cz/item/CS_URS_2025_01/998725121</t>
  </si>
  <si>
    <t>741</t>
  </si>
  <si>
    <t>Elektroinstalace - silnoproud</t>
  </si>
  <si>
    <t>82</t>
  </si>
  <si>
    <t>7419600R1</t>
  </si>
  <si>
    <t>1585847961</t>
  </si>
  <si>
    <t>Výměna elektroinstalace včetně svítidel a revize</t>
  </si>
  <si>
    <t>83</t>
  </si>
  <si>
    <t>1728897708</t>
  </si>
  <si>
    <t>" zednické přípomoce pro silnoproud" 30</t>
  </si>
  <si>
    <t>751</t>
  </si>
  <si>
    <t>Vzduchotechnika</t>
  </si>
  <si>
    <t>84</t>
  </si>
  <si>
    <t>751111052</t>
  </si>
  <si>
    <t>Montáž ventilátoru axiálního nízkotlakého podhledového D přes 100 do 200 mm</t>
  </si>
  <si>
    <t>1091560801</t>
  </si>
  <si>
    <t>Montáž ventilátoru axiálního nízkotlakého podhledového, průměru přes 100 do 200 mm</t>
  </si>
  <si>
    <t>https://podminky.urs.cz/item/CS_URS_2025_01/751111052</t>
  </si>
  <si>
    <t>6+4</t>
  </si>
  <si>
    <t>85</t>
  </si>
  <si>
    <t>42914506</t>
  </si>
  <si>
    <t>ventilátor axiální tichý malý plastový s nastavitelným doběhem IP45 výkon 15-20W D 200mm</t>
  </si>
  <si>
    <t>-1770514314</t>
  </si>
  <si>
    <t>86</t>
  </si>
  <si>
    <t>751398041</t>
  </si>
  <si>
    <t>Montáž protidešťové žaluzie nebo žaluziové klapky na kruhové potrubí D do 300 mm</t>
  </si>
  <si>
    <t>721554944</t>
  </si>
  <si>
    <t>Montáž ostatních zařízení protidešťové žaluzie nebo žaluziové klapky na kruhové potrubí, průměru do 300 mm</t>
  </si>
  <si>
    <t>https://podminky.urs.cz/item/CS_URS_2025_01/751398041</t>
  </si>
  <si>
    <t>87</t>
  </si>
  <si>
    <t>42972902</t>
  </si>
  <si>
    <t>žaluzie protidešťová plastová s pevnými lamelami, pro potrubí D 200mm</t>
  </si>
  <si>
    <t>-1504173751</t>
  </si>
  <si>
    <t>88</t>
  </si>
  <si>
    <t>751510042</t>
  </si>
  <si>
    <t>Vzduchotechnické potrubí z pozinkovaného plechu kruhové spirálně vinutá trouba bez příruby D přes 100 do 200 mm</t>
  </si>
  <si>
    <t>432814865</t>
  </si>
  <si>
    <t>Vzduchotechnické potrubí z pozinkovaného plechu kruhové, trouba spirálně vinutá bez příruby, průměru přes 100 do 200 mm</t>
  </si>
  <si>
    <t>https://podminky.urs.cz/item/CS_URS_2025_01/751510042</t>
  </si>
  <si>
    <t>4,5+5,5+8,0</t>
  </si>
  <si>
    <t>89</t>
  </si>
  <si>
    <t>HZS2231</t>
  </si>
  <si>
    <t>Hodinová zúčtovací sazba elektrikář</t>
  </si>
  <si>
    <t>181307496</t>
  </si>
  <si>
    <t>Hodinové zúčtovací sazby profesí PSV provádění stavebních instalací elektrikář</t>
  </si>
  <si>
    <t>https://podminky.urs.cz/item/CS_URS_2025_01/HZS2231</t>
  </si>
  <si>
    <t>" dopojení na svítidla a elektroinstalaci" 5</t>
  </si>
  <si>
    <t>90</t>
  </si>
  <si>
    <t>1852136412</t>
  </si>
  <si>
    <t>" zednické přípomoce pro vzt" 15</t>
  </si>
  <si>
    <t>91</t>
  </si>
  <si>
    <t>998751121</t>
  </si>
  <si>
    <t>Přesun hmot tonážní pro vzduchotechniku ruční v objektech v do 12 m</t>
  </si>
  <si>
    <t>-2025453550</t>
  </si>
  <si>
    <t>Přesun hmot pro vzduchotechniku stanovený z hmotnosti přesunovaného materiálu vodorovná dopravní vzdálenost do 100 m ruční (bez užití mechanizace) v objektech výšky do 12 m</t>
  </si>
  <si>
    <t>https://podminky.urs.cz/item/CS_URS_2025_01/998751121</t>
  </si>
  <si>
    <t>763</t>
  </si>
  <si>
    <t>Konstrukce suché výstavby</t>
  </si>
  <si>
    <t>92</t>
  </si>
  <si>
    <t>763135102</t>
  </si>
  <si>
    <t>Montáž SDK kazetového podhledu z kazet 600x600 mm na zavěšenou polozapuštěnou nosnou konstrukci</t>
  </si>
  <si>
    <t>-427375797</t>
  </si>
  <si>
    <t>Montáž sádrokartonového podhledu kazetového demontovatelného včetně zavěšené nosné konstrukce velikosti kazet 600x600 mm polozapuštěné</t>
  </si>
  <si>
    <t>https://podminky.urs.cz/item/CS_URS_2025_01/763135102</t>
  </si>
  <si>
    <t>" nový podhled"</t>
  </si>
  <si>
    <t>" mč 1.01" 20,98*1,5+4,32*2,65+1,5*1,5</t>
  </si>
  <si>
    <t>" mč 1.02" 1,35*1,79</t>
  </si>
  <si>
    <t>" mč 1.03" 1,35*1,7</t>
  </si>
  <si>
    <t>" mč 1.04" 1,35*0,9</t>
  </si>
  <si>
    <t>" mč 1.05" 1,35*2,41</t>
  </si>
  <si>
    <t>" mč 1.06" 1,35*0,9</t>
  </si>
  <si>
    <t>" mč 1.06a " 1,0*1,87</t>
  </si>
  <si>
    <t>" mč 1.07v" 1,65*3,39+1,37*1,5</t>
  </si>
  <si>
    <t>" mč 1.08" 2,84*4,54</t>
  </si>
  <si>
    <t>" mč 1.09 v" 1,38*3,34</t>
  </si>
  <si>
    <t>" mč 1.10" 1,3*2,19</t>
  </si>
  <si>
    <t>" mč 1.11v" 1,3*2,25</t>
  </si>
  <si>
    <t>" mč 1.12" 1,38*1,0</t>
  </si>
  <si>
    <t>" mč 1.13" 2,85*4,54</t>
  </si>
  <si>
    <t>" mč 1.14" 2,8*4,54</t>
  </si>
  <si>
    <t>" mč 1.15" 2,87*4,54</t>
  </si>
  <si>
    <t>" mč 1.16v" 2,85*4,54</t>
  </si>
  <si>
    <t>93</t>
  </si>
  <si>
    <t>59036651</t>
  </si>
  <si>
    <t>podhled kazetový texturovaný, viditelný rastr, bílý tl 15mm 600x600mm</t>
  </si>
  <si>
    <t>1560638978</t>
  </si>
  <si>
    <t>Poznámka k položce:_x000D_
dle výběru investora</t>
  </si>
  <si>
    <t>113,236*1,05 'Přepočtené koeficientem množství</t>
  </si>
  <si>
    <t>59036651v</t>
  </si>
  <si>
    <t>podhled kazetový texturovaný, viditelný rastr, bílý tl 15mm 600x600mm - voděodolný</t>
  </si>
  <si>
    <t>-150759404</t>
  </si>
  <si>
    <t>28,122*1,05 'Přepočtené koeficientem množství</t>
  </si>
  <si>
    <t>763411111</t>
  </si>
  <si>
    <t>Sanitární příčky do mokrého prostředí, desky s HPL - laminátem tl 19,6 mm</t>
  </si>
  <si>
    <t>45254775</t>
  </si>
  <si>
    <t>Sanitární příčky vhodné do mokrého prostředí dělící z dřevotřískových desek s HPL-laminátem tl. 19,6 mm</t>
  </si>
  <si>
    <t>https://podminky.urs.cz/item/CS_URS_2025_01/763411111</t>
  </si>
  <si>
    <t>" nové mč 1.16" 3,0*(1,1+1,6+2,85+1,8)</t>
  </si>
  <si>
    <t>763411121</t>
  </si>
  <si>
    <t>Dveře sanitárních příček, desky s HPL - laminátem tl 19,6 mm, š do 800 mm, v do 2000 mm</t>
  </si>
  <si>
    <t>-1095209899</t>
  </si>
  <si>
    <t>Sanitární příčky vhodné do mokrého prostředí dveře vnitřní do sanitárních příček šířky do 800 mm, výšky do 2 000 mm z dřevotřískových desek s HPL-laminátem včetně nerezového kování tl. 19,6 mm</t>
  </si>
  <si>
    <t>https://podminky.urs.cz/item/CS_URS_2025_01/763411121</t>
  </si>
  <si>
    <t>" nové mč 1.16" 3</t>
  </si>
  <si>
    <t>97</t>
  </si>
  <si>
    <t>763411211</t>
  </si>
  <si>
    <t>Dělící přepážky k pisoárům, desky s HPL - laminátem tl 19,6 mm</t>
  </si>
  <si>
    <t>595100658</t>
  </si>
  <si>
    <t>Sanitární příčky vhodné do mokrého prostředí dělící přepážky k pisoárům z dřevotřískových desek s HPL-laminátem tl. 19,6 mm</t>
  </si>
  <si>
    <t>https://podminky.urs.cz/item/CS_URS_2025_01/763411211</t>
  </si>
  <si>
    <t>" nové mč 1.09 zástěna u sprchy" 0,6*2,0*1</t>
  </si>
  <si>
    <t>" nové mč 1.16 zástěna u sprchy" 0,6*2,0*2</t>
  </si>
  <si>
    <t>98</t>
  </si>
  <si>
    <t>998763331</t>
  </si>
  <si>
    <t>Přesun hmot tonážní pro konstrukce montované z desek ruční v objektech v do 6 m</t>
  </si>
  <si>
    <t>256683762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</si>
  <si>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</si>
  <si>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https://podminky.urs.cz/item/CS_URS_2025_01/998763331</t>
  </si>
  <si>
    <t>766</t>
  </si>
  <si>
    <t>Konstrukce truhlářské</t>
  </si>
  <si>
    <t>99</t>
  </si>
  <si>
    <t>766622216</t>
  </si>
  <si>
    <t>Montáž plastových oken plochy do 1 m2 otevíravých s rámem do zdiva</t>
  </si>
  <si>
    <t>-2114196537</t>
  </si>
  <si>
    <t>Montáž oken plastových plochy do 1 m2 včetně montáže rámu otevíravých do zdiva</t>
  </si>
  <si>
    <t>https://podminky.urs.cz/item/CS_URS_2025_01/766622216</t>
  </si>
  <si>
    <t>" zázemí s wc 50/120" 3</t>
  </si>
  <si>
    <t>100</t>
  </si>
  <si>
    <t>61140050</t>
  </si>
  <si>
    <t>okno plastové otevíravé/sklopné trojsklo do plochy 1m2</t>
  </si>
  <si>
    <t>-1556845384</t>
  </si>
  <si>
    <t>" zázemí s wc 50/120" 3*0,5*1,2</t>
  </si>
  <si>
    <t>101</t>
  </si>
  <si>
    <t>766622131</t>
  </si>
  <si>
    <t>Montáž plastových oken plochy přes 1 m2 otevíravých v do 1,5 m s rámem do zdiva</t>
  </si>
  <si>
    <t>979708872</t>
  </si>
  <si>
    <t>Montáž oken plastových včetně montáže rámu plochy přes 1 m2 otevíravých do zdiva, výšky do 1,5 m</t>
  </si>
  <si>
    <t>https://podminky.urs.cz/item/CS_URS_2025_01/766622131</t>
  </si>
  <si>
    <t>" zázemí s WC" 0,8*1,4*3+1,2*1,4</t>
  </si>
  <si>
    <t>102</t>
  </si>
  <si>
    <t>61140052</t>
  </si>
  <si>
    <t>okno plastové otevíravé/sklopné trojsklo přes plochu 1m2 do v 1,5m</t>
  </si>
  <si>
    <t>-296398816</t>
  </si>
  <si>
    <t>103</t>
  </si>
  <si>
    <t>766629631</t>
  </si>
  <si>
    <t>Montáž těsnění připojovací spáry ostění nebo nadpraží komprimační páskou</t>
  </si>
  <si>
    <t>1717286867</t>
  </si>
  <si>
    <t>Předsazená montáž otvorových výplní dveří utěsnění připojovací spáry ostění nebo nadpraží komprimační páskou</t>
  </si>
  <si>
    <t>https://podminky.urs.cz/item/CS_URS_2025_01/766629631</t>
  </si>
  <si>
    <t>" zázemí s wc" (0,88+2*1,4)*3+1,2+2*1,4+(0,5+2*1,2)*3+1,3+2*2,33</t>
  </si>
  <si>
    <t>104</t>
  </si>
  <si>
    <t>59071029</t>
  </si>
  <si>
    <t>páska okenní těsnící měkčený pěnový PUR impregnovaná s integrovanou páskou 6-22x66mm</t>
  </si>
  <si>
    <t>150863344</t>
  </si>
  <si>
    <t>29,7*1,1 'Přepočtené koeficientem množství</t>
  </si>
  <si>
    <t>105</t>
  </si>
  <si>
    <t>766660001</t>
  </si>
  <si>
    <t>Montáž dveřních křídel otvíravých jednokřídlových š do 0,8 m do ocelové zárubně</t>
  </si>
  <si>
    <t>-1738736787</t>
  </si>
  <si>
    <t>Montáž dveřních křídel dřevěných nebo plastových otevíravých do ocelové zárubně povrchově upravených jednokřídlových, šířky do 800 mm</t>
  </si>
  <si>
    <t>https://podminky.urs.cz/item/CS_URS_2025_01/766660001</t>
  </si>
  <si>
    <t>106</t>
  </si>
  <si>
    <t>61162074</t>
  </si>
  <si>
    <t>dveře jednokřídlé voštinové povrch laminátový plné 800x1970-2100mm</t>
  </si>
  <si>
    <t>803050622</t>
  </si>
  <si>
    <t>107</t>
  </si>
  <si>
    <t>61162073</t>
  </si>
  <si>
    <t>dveře jednokřídlé voštinové povrch laminátový plné 700x1970-2100mm</t>
  </si>
  <si>
    <t>369176695</t>
  </si>
  <si>
    <t>108</t>
  </si>
  <si>
    <t>61162072</t>
  </si>
  <si>
    <t>dveře jednokřídlé voštinové povrch laminátový plné 600x1970-2100mm</t>
  </si>
  <si>
    <t>-1503389519</t>
  </si>
  <si>
    <t>109</t>
  </si>
  <si>
    <t>766660021</t>
  </si>
  <si>
    <t>Montáž dveřních křídel otvíravých jednokřídlových š do 0,8 m požárních do ocelové zárubně</t>
  </si>
  <si>
    <t>-1615475996</t>
  </si>
  <si>
    <t>Montáž dveřních křídel dřevěných nebo plastových otevíravých do ocelové zárubně protipožárních jednokřídlových, šířky do 800 mm</t>
  </si>
  <si>
    <t>https://podminky.urs.cz/item/CS_URS_2025_01/766660021</t>
  </si>
  <si>
    <t>110</t>
  </si>
  <si>
    <t>61162098</t>
  </si>
  <si>
    <t>dveře jednokřídlé dřevotřískové protipožární EI (EW) 30 D3 povrch laminátový plné 800x1970-2100mm</t>
  </si>
  <si>
    <t>623936655</t>
  </si>
  <si>
    <t>111</t>
  </si>
  <si>
    <t>766660720</t>
  </si>
  <si>
    <t>Osazení větrací mřížky s vyříznutím otvoru</t>
  </si>
  <si>
    <t>-1067037235</t>
  </si>
  <si>
    <t>Montáž dveřních doplňků větrací mřížky s vyříznutím otvoru</t>
  </si>
  <si>
    <t>https://podminky.urs.cz/item/CS_URS_2025_01/766660720</t>
  </si>
  <si>
    <t>"nové zárubně" 10</t>
  </si>
  <si>
    <t>112</t>
  </si>
  <si>
    <t>42972191</t>
  </si>
  <si>
    <t>mřížka větrací do dveří PVC oboustranná bílá 124x450mm</t>
  </si>
  <si>
    <t>-896147061</t>
  </si>
  <si>
    <t>113</t>
  </si>
  <si>
    <t>766660729</t>
  </si>
  <si>
    <t>Montáž dveřního interiérového kování - štítku s klikou</t>
  </si>
  <si>
    <t>1266297592</t>
  </si>
  <si>
    <t>Montáž dveřních doplňků dveřního kování interiérového štítku s klikou</t>
  </si>
  <si>
    <t>https://podminky.urs.cz/item/CS_URS_2025_01/766660729</t>
  </si>
  <si>
    <t>114</t>
  </si>
  <si>
    <t>54914123</t>
  </si>
  <si>
    <t>dveřní kování interiérové rozetové klika/klika</t>
  </si>
  <si>
    <t>429982708</t>
  </si>
  <si>
    <t>115</t>
  </si>
  <si>
    <t>54914128</t>
  </si>
  <si>
    <t>dveřní kování interiérové rozetové spodní pro WC</t>
  </si>
  <si>
    <t>1893692153</t>
  </si>
  <si>
    <t>116</t>
  </si>
  <si>
    <t>766660733</t>
  </si>
  <si>
    <t>Montáž dveřního bezpečnostního kování - štítku s klikou</t>
  </si>
  <si>
    <t>-466274163</t>
  </si>
  <si>
    <t>Montáž dveřních doplňků dveřního kování bezpečnostního štítku s klikou</t>
  </si>
  <si>
    <t>https://podminky.urs.cz/item/CS_URS_2025_01/766660733</t>
  </si>
  <si>
    <t>117</t>
  </si>
  <si>
    <t>54914129</t>
  </si>
  <si>
    <t>dveřní kování bezpečnostní RC2 klika/klika lakovaný nerez</t>
  </si>
  <si>
    <t>1511185332</t>
  </si>
  <si>
    <t>118</t>
  </si>
  <si>
    <t>766695212</t>
  </si>
  <si>
    <t>Montáž truhlářských prahů dveří jednokřídlových š do 10 cm</t>
  </si>
  <si>
    <t>-1414209674</t>
  </si>
  <si>
    <t>Montáž ostatních truhlářských konstrukcí prahů dveří jednokřídlových, šířky do 100 mm</t>
  </si>
  <si>
    <t>https://podminky.urs.cz/item/CS_URS_2025_01/766695212</t>
  </si>
  <si>
    <t>119</t>
  </si>
  <si>
    <t>55343115</t>
  </si>
  <si>
    <t>profil přechodový Al narážecí 30mm dub, buk, javor, třešeň</t>
  </si>
  <si>
    <t>-1804094378</t>
  </si>
  <si>
    <t>" 80/197" 9*0,8</t>
  </si>
  <si>
    <t>" 70/197" 6*0,7</t>
  </si>
  <si>
    <t>" 60/197" 3*0,6</t>
  </si>
  <si>
    <t>13,2*1,1 'Přepočtené koeficientem množství</t>
  </si>
  <si>
    <t>120</t>
  </si>
  <si>
    <t>766660461</t>
  </si>
  <si>
    <t>Montáž vchodových dveří včetně rámu dvoukřídlových s nadsvětlíkem do zdiva</t>
  </si>
  <si>
    <t>131617604</t>
  </si>
  <si>
    <t>Montáž vchodových dveří včetně rámu do zdiva dvoukřídlových s nadsvětlíkem</t>
  </si>
  <si>
    <t>https://podminky.urs.cz/item/CS_URS_2025_01/766660461</t>
  </si>
  <si>
    <t>" mč 1.01 vstupní s nadsv. do zázemí 1,4/2,3" 1</t>
  </si>
  <si>
    <t>121</t>
  </si>
  <si>
    <t>611405R1</t>
  </si>
  <si>
    <t>dveře dvoukřídlé plastové s dekorem prosklené s nadsvětlíkem max rozměru otvoru 3,3m2</t>
  </si>
  <si>
    <t>1576878754</t>
  </si>
  <si>
    <t>" vstupní s nadsv. do zázemí 1,4/2,3" 1,4*2,3</t>
  </si>
  <si>
    <t>122</t>
  </si>
  <si>
    <t>54914136</t>
  </si>
  <si>
    <t>kování panikové madlo/klika</t>
  </si>
  <si>
    <t>801223599</t>
  </si>
  <si>
    <t>123</t>
  </si>
  <si>
    <t>766691811</t>
  </si>
  <si>
    <t>Demontáž parapetních desek dřevěných nebo plastových šířky do 300 mm</t>
  </si>
  <si>
    <t>-992496065</t>
  </si>
  <si>
    <t>Demontáž parapetních desek šířky do 300 mm</t>
  </si>
  <si>
    <t>https://podminky.urs.cz/item/CS_URS_2025_01/766691811</t>
  </si>
  <si>
    <t>"parapety" 2,36*2+0,88*3+1,2+0,5*3</t>
  </si>
  <si>
    <t>124</t>
  </si>
  <si>
    <t>766694116</t>
  </si>
  <si>
    <t>Montáž parapetních desek dřevěných nebo plastových š do 30 cm</t>
  </si>
  <si>
    <t>-48119070</t>
  </si>
  <si>
    <t>Montáž ostatních truhlářských konstrukcí parapetních desek dřevěných nebo plastových šířky do 300 mm</t>
  </si>
  <si>
    <t>https://podminky.urs.cz/item/CS_URS_2025_01/766694116</t>
  </si>
  <si>
    <t>"parapety" 10,06</t>
  </si>
  <si>
    <t>125</t>
  </si>
  <si>
    <t>61140080</t>
  </si>
  <si>
    <t>parapet plastový vnitřní š 300mm</t>
  </si>
  <si>
    <t>1431834392</t>
  </si>
  <si>
    <t>10,06*1,1 'Přepočtené koeficientem množství</t>
  </si>
  <si>
    <t>126</t>
  </si>
  <si>
    <t>61144019</t>
  </si>
  <si>
    <t>koncovka k parapetu plastovému vnitřnímu 1 pár</t>
  </si>
  <si>
    <t>sada</t>
  </si>
  <si>
    <t>-2080772550</t>
  </si>
  <si>
    <t>3+1+3</t>
  </si>
  <si>
    <t>127</t>
  </si>
  <si>
    <t>998766121</t>
  </si>
  <si>
    <t>Přesun hmot tonážní pro kce truhlářské ruční v objektech v do 6 m</t>
  </si>
  <si>
    <t>-523159919</t>
  </si>
  <si>
    <t>Přesun hmot pro konstrukce truhlářské stanovený z hmotnosti přesunovaného materiálu vodorovná dopravní vzdálenost do 50 m ruční (bez užití mechanizace) v objektech výšky do 6 m</t>
  </si>
  <si>
    <t>https://podminky.urs.cz/item/CS_URS_2025_01/998766121</t>
  </si>
  <si>
    <t>771</t>
  </si>
  <si>
    <t>Podlahy z dlaždic</t>
  </si>
  <si>
    <t>128</t>
  </si>
  <si>
    <t>771121025</t>
  </si>
  <si>
    <t>Broušení stávajícího podkladu před litím stěrky před pokládkou dlažby</t>
  </si>
  <si>
    <t>-2046381568</t>
  </si>
  <si>
    <t>Příprava podkladu před provedením dlažby broušení podlah stávajícího podkladu před litím stěrky</t>
  </si>
  <si>
    <t>https://podminky.urs.cz/item/CS_URS_2025_01/771121025</t>
  </si>
  <si>
    <t>" podlahy nová dlažba"</t>
  </si>
  <si>
    <t>129</t>
  </si>
  <si>
    <t>771111011</t>
  </si>
  <si>
    <t>Vysátí podkladu před pokládkou dlažby</t>
  </si>
  <si>
    <t>-632973210</t>
  </si>
  <si>
    <t>Příprava podkladu před provedením dlažby vysátí podlah</t>
  </si>
  <si>
    <t>https://podminky.urs.cz/item/CS_URS_2025_01/771111011</t>
  </si>
  <si>
    <t>130</t>
  </si>
  <si>
    <t>771121011</t>
  </si>
  <si>
    <t>Nátěr penetrační na podlahu</t>
  </si>
  <si>
    <t>-1082018899</t>
  </si>
  <si>
    <t>Příprava podkladu před provedením dlažby nátěr penetrační na podlahu</t>
  </si>
  <si>
    <t>https://podminky.urs.cz/item/CS_URS_2025_01/771121011</t>
  </si>
  <si>
    <t>131</t>
  </si>
  <si>
    <t>771151022</t>
  </si>
  <si>
    <t>Samonivelační stěrka podlah pevnosti 30 MPa tl přes 3 do 5 mm</t>
  </si>
  <si>
    <t>1085259266</t>
  </si>
  <si>
    <t>Příprava podkladu před provedením dlažby samonivelační stěrka min. pevnosti 30 MPa, tloušťky přes 3 do 5 mm</t>
  </si>
  <si>
    <t>https://podminky.urs.cz/item/CS_URS_2025_01/771151022</t>
  </si>
  <si>
    <t>132</t>
  </si>
  <si>
    <t>771591112</t>
  </si>
  <si>
    <t>Izolace pod dlažbu nátěrem nebo stěrkou ve dvou vrstvách</t>
  </si>
  <si>
    <t>966043092</t>
  </si>
  <si>
    <t>Izolace podlahy pod dlažbu nátěrem nebo stěrkou ve dvou vrstvách</t>
  </si>
  <si>
    <t>https://podminky.urs.cz/item/CS_URS_2025_01/771591112</t>
  </si>
  <si>
    <t>" izolace ve sprchách"</t>
  </si>
  <si>
    <t>" mč 1.07" 7,28</t>
  </si>
  <si>
    <t>" mč 1.09" 4,68</t>
  </si>
  <si>
    <t>" mč 1.11" 2,93</t>
  </si>
  <si>
    <t>" mč 1.16" 12,89</t>
  </si>
  <si>
    <t>133</t>
  </si>
  <si>
    <t>771591264</t>
  </si>
  <si>
    <t>Izolace těsnícími pásy mezi podlahou a stěnou</t>
  </si>
  <si>
    <t>-939962599</t>
  </si>
  <si>
    <t>Izolace podlahy pod dlažbu těsnícími izolačními pásy mezi podlahou a stěnu</t>
  </si>
  <si>
    <t>https://podminky.urs.cz/item/CS_URS_2025_01/771591264</t>
  </si>
  <si>
    <t>" mč 1.07" (2,8+3,39)*2</t>
  </si>
  <si>
    <t>" mč 1.09" (1,38+3,34)*2</t>
  </si>
  <si>
    <t>" mč 1.11" (1,3+2,25)*2</t>
  </si>
  <si>
    <t>" mč 1.16" (2,85+4,54)*2</t>
  </si>
  <si>
    <t>134</t>
  </si>
  <si>
    <t>771591241</t>
  </si>
  <si>
    <t>Izolace těsnícími pásy vnitřní kout</t>
  </si>
  <si>
    <t>-1722385042</t>
  </si>
  <si>
    <t>Izolace podlahy pod dlažbu těsnícími izolačními pásy vnitřní kout</t>
  </si>
  <si>
    <t>https://podminky.urs.cz/item/CS_URS_2025_01/771591241</t>
  </si>
  <si>
    <t>" mč 1.07" 5+1</t>
  </si>
  <si>
    <t>" mč 1.09" 4</t>
  </si>
  <si>
    <t>" mč 1.11" 4</t>
  </si>
  <si>
    <t>" mč 1.16" 4</t>
  </si>
  <si>
    <t>135</t>
  </si>
  <si>
    <t>771574416</t>
  </si>
  <si>
    <t>Montáž podlah keramických hladkých lepených cementovým flexibilním lepidlem přes 9 do 12 ks/m2</t>
  </si>
  <si>
    <t>-37290420</t>
  </si>
  <si>
    <t>Montáž podlah z dlaždic keramických lepených cementovým flexibilním lepidlem hladkých, tloušťky do 10 mm přes 9 do 12 ks/m2</t>
  </si>
  <si>
    <t>https://podminky.urs.cz/item/CS_URS_2025_01/771574416</t>
  </si>
  <si>
    <t>136</t>
  </si>
  <si>
    <t>59761128</t>
  </si>
  <si>
    <t>dlažba keramická slinutá nemrazuvzdorná R9/A povrch hladký/matný tl do 10mm přes 9 do 12ks/m2</t>
  </si>
  <si>
    <t>1435568355</t>
  </si>
  <si>
    <t>140,59*1,1 'Přepočtené koeficientem množství</t>
  </si>
  <si>
    <t>137</t>
  </si>
  <si>
    <t>771474112</t>
  </si>
  <si>
    <t>Montáž soklů z dlaždic keramických rovných lepených cementovým flexibilním lepidlem v přes 65 do 90 mm</t>
  </si>
  <si>
    <t>682569764</t>
  </si>
  <si>
    <t>Montáž soklů z dlaždic keramických lepených cementovým flexibilním lepidlem rovných, výšky přes 65 do 90 mm</t>
  </si>
  <si>
    <t>https://podminky.urs.cz/item/CS_URS_2025_01/771474112</t>
  </si>
  <si>
    <t>"dlažba - č.m. nový stav"</t>
  </si>
  <si>
    <t>" mč 1.02" 0</t>
  </si>
  <si>
    <t>" mč 1.03" 0</t>
  </si>
  <si>
    <t>" mč 1.05" 0</t>
  </si>
  <si>
    <t>" mč 1.07" (2,8+3,39)*2-(1,15+1,37+1,5)</t>
  </si>
  <si>
    <t>" mč 1.08" (4,54+2,84)*2</t>
  </si>
  <si>
    <t>" mč 1.09" 0</t>
  </si>
  <si>
    <t>" mč 1.11" 0</t>
  </si>
  <si>
    <t>" mč 1.12" 0</t>
  </si>
  <si>
    <t>" mč 1.13" (2,85+4,54)*2</t>
  </si>
  <si>
    <t>" mč 1.14" (4,54+2,8)*2</t>
  </si>
  <si>
    <t>" mč 1.15" (4,5+2,87)*2</t>
  </si>
  <si>
    <t>138</t>
  </si>
  <si>
    <t>59761184</t>
  </si>
  <si>
    <t>sokl keramický mrazuvzdorný povrch hladký/matný tl do 10mm výšky přes 65 do 90mm</t>
  </si>
  <si>
    <t>-706595177</t>
  </si>
  <si>
    <t>126,22*1,1 'Přepočtené koeficientem množství</t>
  </si>
  <si>
    <t>139</t>
  </si>
  <si>
    <t>771591115</t>
  </si>
  <si>
    <t>Podlahy spárování silikonem</t>
  </si>
  <si>
    <t>771400711</t>
  </si>
  <si>
    <t>Podlahy - dokončovací práce spárování silikonem</t>
  </si>
  <si>
    <t>https://podminky.urs.cz/item/CS_URS_2025_01/771591115</t>
  </si>
  <si>
    <t>140</t>
  </si>
  <si>
    <t>771591184</t>
  </si>
  <si>
    <t>Pracnější řezání podlah z dlaždic keramických rovné</t>
  </si>
  <si>
    <t>471863725</t>
  </si>
  <si>
    <t>Podlahy - dokončovací práce pracnější řezání dlaždic keramických rovné</t>
  </si>
  <si>
    <t>https://podminky.urs.cz/item/CS_URS_2025_01/771591184</t>
  </si>
  <si>
    <t>141</t>
  </si>
  <si>
    <t>998771121</t>
  </si>
  <si>
    <t>Přesun hmot tonážní pro podlahy z dlaždic ruční v objektech v do 6 m</t>
  </si>
  <si>
    <t>2102560155</t>
  </si>
  <si>
    <t>Přesun hmot pro podlahy z dlaždic stanovený z hmotnosti přesunovaného materiálu vodorovná dopravní vzdálenost do 50 m ruční (bez užití mechanizace) v objektech výšky do 6 m</t>
  </si>
  <si>
    <t>https://podminky.urs.cz/item/CS_URS_2025_01/998771121</t>
  </si>
  <si>
    <t>781</t>
  </si>
  <si>
    <t>Dokončovací práce - obklady</t>
  </si>
  <si>
    <t>142</t>
  </si>
  <si>
    <t>781121011</t>
  </si>
  <si>
    <t>Nátěr penetrační na stěnu</t>
  </si>
  <si>
    <t>-629072820</t>
  </si>
  <si>
    <t>Příprava podkladu před provedením obkladu nátěr penetrační na stěnu</t>
  </si>
  <si>
    <t>https://podminky.urs.cz/item/CS_URS_2025_01/781121011</t>
  </si>
  <si>
    <t>"obklad- č.m. nově"</t>
  </si>
  <si>
    <t>" mč 1.02" 2,0*(1,79+1,35)*2-(0,8*2,0+0,6*2,0)</t>
  </si>
  <si>
    <t>" mč 1.03" 2,0*(1,35+1,7)*2-0,6*2,0*2</t>
  </si>
  <si>
    <t>" mč 1.04" 2,0*(1,35+0,9)*2-0,6*2,0</t>
  </si>
  <si>
    <t>" mč 1.05" 2,0*(1,35+2,41)*2-(0,6*2+0,8*2)</t>
  </si>
  <si>
    <t>" mč 1.06" 2,0*(1,35+0,9)*2-0,6*2,0</t>
  </si>
  <si>
    <t>" mč 1.06a " 2,0*(1,0+1,87)*2-0,7*2,0</t>
  </si>
  <si>
    <t>" mč 1.07" 2,0*(1,37+1,15+1,5)</t>
  </si>
  <si>
    <t>" mč 1.09" 2,0*(1,38+3,34)*2-0,7*2,0</t>
  </si>
  <si>
    <t>" mč 1.10" 2,0*(1,3+2,19)*2-0,7*2,0*3</t>
  </si>
  <si>
    <t>" mč 1.11" 2,0*(1,3+2,25)*2-0,7*2,0</t>
  </si>
  <si>
    <t>" mč 1.12" 2,0*(1,38+1,0)*2-0,7*2,0</t>
  </si>
  <si>
    <t>" mč 1.15" 0</t>
  </si>
  <si>
    <t>" mč 1.16" 2,0*(2,85+4,54)*2-0,8*2,0*2</t>
  </si>
  <si>
    <t>143</t>
  </si>
  <si>
    <t>781151031</t>
  </si>
  <si>
    <t>Celoplošné vyrovnání podkladu stěrkou tl 3 mm</t>
  </si>
  <si>
    <t>-585723158</t>
  </si>
  <si>
    <t>Příprava podkladu před provedením obkladu celoplošné vyrovnání podkladu stěrkou, tloušťky 3 mm</t>
  </si>
  <si>
    <t>https://podminky.urs.cz/item/CS_URS_2025_01/781151031</t>
  </si>
  <si>
    <t>144</t>
  </si>
  <si>
    <t>781472216</t>
  </si>
  <si>
    <t>Montáž obkladů keramických hladkých lepených cementovým flexibilním lepidlem přes 9 do 12 ks/m2</t>
  </si>
  <si>
    <t>-540735549</t>
  </si>
  <si>
    <t>Montáž keramických obkladů stěn lepených cementovým flexibilním lepidlem hladkých přes 9 do 12 ks/m2</t>
  </si>
  <si>
    <t>https://podminky.urs.cz/item/CS_URS_2025_01/781472216</t>
  </si>
  <si>
    <t>145</t>
  </si>
  <si>
    <t>59761711</t>
  </si>
  <si>
    <t>obklad keramický nemrazuvzdorný povrch hladký/matný tl do 10mm přes 12 do 19ks/m2</t>
  </si>
  <si>
    <t>266966515</t>
  </si>
  <si>
    <t>140,04*1,1 'Přepočtené koeficientem množství</t>
  </si>
  <si>
    <t>146</t>
  </si>
  <si>
    <t>781492211</t>
  </si>
  <si>
    <t>Montáž profilů rohových lepených flexibilním cementovým lepidlem</t>
  </si>
  <si>
    <t>715858095</t>
  </si>
  <si>
    <t>Obklad - dokončující práce montáž profilu lepeného flexibilním cementovým lepidlem rohového</t>
  </si>
  <si>
    <t>https://podminky.urs.cz/item/CS_URS_2025_01/781492211</t>
  </si>
  <si>
    <t>" mč 1.02" 2,0*4</t>
  </si>
  <si>
    <t>" mč 1.03" 2,0*4</t>
  </si>
  <si>
    <t>" mč 1.04" 2,0*4</t>
  </si>
  <si>
    <t>" mč 1.05" 2,0*4</t>
  </si>
  <si>
    <t>" mč 1.06" 2,0*4</t>
  </si>
  <si>
    <t>" mč 1.06a" 2,0*4</t>
  </si>
  <si>
    <t>" mč 1.07" 2,0*4</t>
  </si>
  <si>
    <t>" mč 1.09" 2,0*4</t>
  </si>
  <si>
    <t>" mč 1.10" 2,0*4</t>
  </si>
  <si>
    <t>" mč 1.11" 2,0*4</t>
  </si>
  <si>
    <t>" mč 1.12" 2,0*4</t>
  </si>
  <si>
    <t>" mč 1.16" 2,0*8</t>
  </si>
  <si>
    <t>147</t>
  </si>
  <si>
    <t>19416005</t>
  </si>
  <si>
    <t>lišta ukončovací z eloxovaného hliníku 10mm</t>
  </si>
  <si>
    <t>464074659</t>
  </si>
  <si>
    <t>104*1,05 'Přepočtené koeficientem množství</t>
  </si>
  <si>
    <t>148</t>
  </si>
  <si>
    <t>781495141</t>
  </si>
  <si>
    <t>Průnik obkladem kruhový do DN 30</t>
  </si>
  <si>
    <t>1986618528</t>
  </si>
  <si>
    <t>Obklad - dokončující práce průnik obkladem kruhový, bez izolace do DN 30</t>
  </si>
  <si>
    <t>https://podminky.urs.cz/item/CS_URS_2025_01/781495141</t>
  </si>
  <si>
    <t>" mč 1.02" 2</t>
  </si>
  <si>
    <t>" mč 1.03" 1+1</t>
  </si>
  <si>
    <t>" mč 1.04" 1</t>
  </si>
  <si>
    <t>" mč 1.06" 1</t>
  </si>
  <si>
    <t>" mč 1.06a" 1</t>
  </si>
  <si>
    <t>" mč 1.07" 2</t>
  </si>
  <si>
    <t>" mč 1.09" 6</t>
  </si>
  <si>
    <t>" mč 1.11" 2</t>
  </si>
  <si>
    <t>" mč 1.12" 1</t>
  </si>
  <si>
    <t>" mč 1.13"0</t>
  </si>
  <si>
    <t>" mč 1.16" 9</t>
  </si>
  <si>
    <t>149</t>
  </si>
  <si>
    <t>781495142</t>
  </si>
  <si>
    <t>Průnik obkladem kruhový přes DN 30 do DN 90</t>
  </si>
  <si>
    <t>-512632570</t>
  </si>
  <si>
    <t>Obklad - dokončující práce průnik obkladem kruhový, bez izolace přes DN 30 do DN 90</t>
  </si>
  <si>
    <t>https://podminky.urs.cz/item/CS_URS_2025_01/781495142</t>
  </si>
  <si>
    <t>" mč 1.02" 1</t>
  </si>
  <si>
    <t>" mč 1.03"2</t>
  </si>
  <si>
    <t>" mč 1.12" 2</t>
  </si>
  <si>
    <t>" mč 1.16" 3</t>
  </si>
  <si>
    <t>150</t>
  </si>
  <si>
    <t>781495115</t>
  </si>
  <si>
    <t>Spárování vnitřních obkladů silikonem</t>
  </si>
  <si>
    <t>1855458744</t>
  </si>
  <si>
    <t>Obklad - dokončující práce ostatní práce spárování silikonem</t>
  </si>
  <si>
    <t>https://podminky.urs.cz/item/CS_URS_2025_01/781495115</t>
  </si>
  <si>
    <t>151</t>
  </si>
  <si>
    <t>781495184</t>
  </si>
  <si>
    <t>Řezání pracnější rovné keramických obkladaček</t>
  </si>
  <si>
    <t>1323368946</t>
  </si>
  <si>
    <t>Obklad - dokončující práce pracnější řezání obkladaček rovné</t>
  </si>
  <si>
    <t>https://podminky.urs.cz/item/CS_URS_2025_01/781495184</t>
  </si>
  <si>
    <t>152</t>
  </si>
  <si>
    <t>998781121</t>
  </si>
  <si>
    <t>Přesun hmot tonážní pro obklady keramické ruční v objektech v do 6 m</t>
  </si>
  <si>
    <t>-217222451</t>
  </si>
  <si>
    <t>Přesun hmot pro obklady keramické stanovený z hmotnosti přesunovaného materiálu vodorovná dopravní vzdálenost do 50 m ruční (bez užití mechanizace) v objektech výšky do 6 m</t>
  </si>
  <si>
    <t>https://podminky.urs.cz/item/CS_URS_2025_01/998781121</t>
  </si>
  <si>
    <t>783</t>
  </si>
  <si>
    <t>Dokončovací práce - nátěry</t>
  </si>
  <si>
    <t>153</t>
  </si>
  <si>
    <t>783301311</t>
  </si>
  <si>
    <t>Odmaštění zámečnických konstrukcí vodou ředitelným odmašťovačem</t>
  </si>
  <si>
    <t>-1957631509</t>
  </si>
  <si>
    <t>Příprava podkladu zámečnických konstrukcí před provedením nátěru odmaštění odmašťovačem vodou ředitelným</t>
  </si>
  <si>
    <t>https://podminky.urs.cz/item/CS_URS_2025_01/783301311</t>
  </si>
  <si>
    <t>" nové zárubně"</t>
  </si>
  <si>
    <t>"60/197" 0,25*(0,6+2*2,0)*3</t>
  </si>
  <si>
    <t>" 70/197" 0,25*(0,7+2*2,0)*6</t>
  </si>
  <si>
    <t>" 80/197" 0,25*(0,8+2*2,0)*9</t>
  </si>
  <si>
    <t>" překlady nad novými dv 2x L65/40/5" 2*(1,8*2+2,2+1,2*5)*4,35*0,001*32</t>
  </si>
  <si>
    <t>154</t>
  </si>
  <si>
    <t>783314203</t>
  </si>
  <si>
    <t>Základní antikorozní jednonásobný syntetický samozákladující nátěr zámečnických konstrukcí</t>
  </si>
  <si>
    <t>2102915937</t>
  </si>
  <si>
    <t>Základní antikorozní nátěr zámečnických konstrukcí jednonásobný syntetický samozákladující</t>
  </si>
  <si>
    <t>https://podminky.urs.cz/item/CS_URS_2025_01/783314203</t>
  </si>
  <si>
    <t>155</t>
  </si>
  <si>
    <t>783317101</t>
  </si>
  <si>
    <t>Krycí jednonásobný syntetický standardní nátěr zámečnických konstrukcí</t>
  </si>
  <si>
    <t>-502999983</t>
  </si>
  <si>
    <t>Krycí nátěr (email) zámečnických konstrukcí jednonásobný syntetický standardní</t>
  </si>
  <si>
    <t>https://podminky.urs.cz/item/CS_URS_2025_01/783317101</t>
  </si>
  <si>
    <t>Poznámka k položce:_x000D_
dvoj násobný</t>
  </si>
  <si>
    <t>21,3*2 'Přepočtené koeficientem množství</t>
  </si>
  <si>
    <t>784</t>
  </si>
  <si>
    <t>Dokončovací práce - malby a tapety</t>
  </si>
  <si>
    <t>156</t>
  </si>
  <si>
    <t>784131101</t>
  </si>
  <si>
    <t>Odstranění linkrustace v místnostech v do 3,80 m</t>
  </si>
  <si>
    <t>-32796497</t>
  </si>
  <si>
    <t>Odstranění linkrustace v místnostech výšky do 3,80 m</t>
  </si>
  <si>
    <t>https://podminky.urs.cz/item/CS_URS_2025_01/784131101</t>
  </si>
  <si>
    <t>"linkrusta- č.m. dle původního stavu"</t>
  </si>
  <si>
    <t>" mč 1.02" 1,5*(1,79+1,35)*2-(0,6*1,5+0,8*1,5+1,5*1,5)</t>
  </si>
  <si>
    <t>" mč 1.03" 1,5*(1,7+1,35)*2-(0,6*1,5*2+1,5*(1,7+0,5*2))</t>
  </si>
  <si>
    <t>" mč 1.04" 1,5*(0,9+1,35)*2-0,6*1,5</t>
  </si>
  <si>
    <t>" mč 1.05" 1,5*(2,41+1,35)*2-(0,6*1,5+0,8*1,5+1,5*(2,41+0,5*2))</t>
  </si>
  <si>
    <t>" mč 1.06" 1,5*(0,9+1,35)*2-0,6*1,5</t>
  </si>
  <si>
    <t>157</t>
  </si>
  <si>
    <t>784111041</t>
  </si>
  <si>
    <t>Omytí podkladu s odmaštěním v místnostech v do 3,80 m</t>
  </si>
  <si>
    <t>-188108201</t>
  </si>
  <si>
    <t>Omytí podkladu omytí omytím s odmaštěním a následným opláchnutím v místnostech výšky do 3,80 m</t>
  </si>
  <si>
    <t>https://podminky.urs.cz/item/CS_URS_2025_01/784111041</t>
  </si>
  <si>
    <t>"nátěr stěn- č.m. dle původního stavu"</t>
  </si>
  <si>
    <t>" mč 1.01" 1,5*(20,98+2,65+4,32+1,5)*2-(1,3*1,5*2+1,35*1,5+1,44*1,5+0,8*1,5*7+0,7*1,5)</t>
  </si>
  <si>
    <t>" mč 1.17"  1,5*(4,54+2,76)*2-(0,8*1,5)</t>
  </si>
  <si>
    <t>158</t>
  </si>
  <si>
    <t>784161331</t>
  </si>
  <si>
    <t>Lokální vyrovnání podkladu disperzní stěrkou pl přes 0,5 do 1 m2 v místnostech v do 3,80 m</t>
  </si>
  <si>
    <t>749642440</t>
  </si>
  <si>
    <t>Lokální vyrovnání podkladu disperzní stěrkou, tloušťky do 3 mm, plochy přes 0,5 do 1,0 m2 v místnostech výšky do 3,80 m</t>
  </si>
  <si>
    <t>https://podminky.urs.cz/item/CS_URS_2025_01/784161331</t>
  </si>
  <si>
    <t>" mč 1.01 - vyspravení a zazdívky" 5</t>
  </si>
  <si>
    <t>159</t>
  </si>
  <si>
    <t>784660141</t>
  </si>
  <si>
    <t>Jednonásobný obnovovací syntetický nátěr linkrusty v místnosti v do 3,80 m</t>
  </si>
  <si>
    <t>-1741281341</t>
  </si>
  <si>
    <t>Linkrustace obnovovací nátěr linkrusty, jednonásobný syntetický v místnostech výšky do 3,80 m</t>
  </si>
  <si>
    <t>https://podminky.urs.cz/item/CS_URS_2025_01/784660141</t>
  </si>
  <si>
    <t>160</t>
  </si>
  <si>
    <t>784660125</t>
  </si>
  <si>
    <t>Příplatek k cenám linkrustace za provedení malé pl v rozsahu jednotlivě přes 0,5 do 1,0 m2</t>
  </si>
  <si>
    <t>998082885</t>
  </si>
  <si>
    <t>Linkrustace s vrchním nátěrem Příplatek k cenám linkrustace za provádění malé plochy při obnově nebo doplnění linkrusty v rozsahu plochy jednotlivě přes 0,5 do 1,0 m2</t>
  </si>
  <si>
    <t>https://podminky.urs.cz/item/CS_URS_2025_01/784660125</t>
  </si>
  <si>
    <t>161</t>
  </si>
  <si>
    <t>784121001</t>
  </si>
  <si>
    <t>Oškrabání malby v místnostech v do 3,80 m</t>
  </si>
  <si>
    <t>-1732715637</t>
  </si>
  <si>
    <t>Oškrabání malby v místnostech výšky do 3,80 m</t>
  </si>
  <si>
    <t>https://podminky.urs.cz/item/CS_URS_2025_01/784121001</t>
  </si>
  <si>
    <t>" mč 1.17" (3,1-1,6)*(2,76+4,54)*2+2,76*4,54</t>
  </si>
  <si>
    <t>162</t>
  </si>
  <si>
    <t>784121011</t>
  </si>
  <si>
    <t>Rozmývání podkladu po oškrabání malby v místnostech v do 3,80 m</t>
  </si>
  <si>
    <t>2138498030</t>
  </si>
  <si>
    <t>Rozmývání podkladu po oškrabání malby v místnostech výšky do 3,80 m</t>
  </si>
  <si>
    <t>https://podminky.urs.cz/item/CS_URS_2025_01/784121011</t>
  </si>
  <si>
    <t>163</t>
  </si>
  <si>
    <t>784181121</t>
  </si>
  <si>
    <t>Hloubková jednonásobná bezbarvá penetrace podkladu v místnostech v do 3,80 m</t>
  </si>
  <si>
    <t>-23949252</t>
  </si>
  <si>
    <t>Penetrace podkladu jednonásobná hloubková akrylátová bezbarvá v místnostech výšky do 3,80 m</t>
  </si>
  <si>
    <t>https://podminky.urs.cz/item/CS_URS_2025_01/784181121</t>
  </si>
  <si>
    <t>164</t>
  </si>
  <si>
    <t>784221101</t>
  </si>
  <si>
    <t>Dvojnásobné bílé malby ze směsí za sucha dobře otěruvzdorných v místnostech do 3,80 m</t>
  </si>
  <si>
    <t>-817092096</t>
  </si>
  <si>
    <t>Malby z malířských směsí otěruvzdorných za sucha dvojnásobné, bílé za sucha otěruvzdorné dobře v místnostech výšky do 3,80 m</t>
  </si>
  <si>
    <t>https://podminky.urs.cz/item/CS_URS_2025_01/784221101</t>
  </si>
  <si>
    <t>165</t>
  </si>
  <si>
    <t>784221157</t>
  </si>
  <si>
    <t>Příplatek k cenám 2x maleb za sucha otěruvzdorných za barevnou malbu v odstínu náročném</t>
  </si>
  <si>
    <t>174241520</t>
  </si>
  <si>
    <t>Malby z malířských směsí otěruvzdorných za sucha Příplatek k cenám dvojnásobných maleb na tónovacích automatech, v odstínu náročném</t>
  </si>
  <si>
    <t>https://podminky.urs.cz/item/CS_URS_2025_01/784221157</t>
  </si>
  <si>
    <t>Poznámka k položce:_x000D_
20% barva</t>
  </si>
  <si>
    <t>389,076*0,2 'Přepočtené koeficientem množství</t>
  </si>
  <si>
    <t>VRN</t>
  </si>
  <si>
    <t>Vedlejší rozpočtové náklady</t>
  </si>
  <si>
    <t>VRN8</t>
  </si>
  <si>
    <t>Přesun stavebních kapacit</t>
  </si>
  <si>
    <t>166</t>
  </si>
  <si>
    <t>080001000</t>
  </si>
  <si>
    <t>Další náklady na pracovníky</t>
  </si>
  <si>
    <t>%</t>
  </si>
  <si>
    <t>1024</t>
  </si>
  <si>
    <t>2007435186</t>
  </si>
  <si>
    <t>https://podminky.urs.cz/item/CS_URS_2025_01/080001000</t>
  </si>
  <si>
    <t>Poznámka k položce:_x000D_
Doprava na stavbu</t>
  </si>
  <si>
    <t>VRN9</t>
  </si>
  <si>
    <t>Ostatní náklady</t>
  </si>
  <si>
    <t>167</t>
  </si>
  <si>
    <t>090001000</t>
  </si>
  <si>
    <t>168148667</t>
  </si>
  <si>
    <t>https://podminky.urs.cz/item/CS_URS_2025_01/090001000</t>
  </si>
  <si>
    <t>Poznámka k položce:_x000D_
Sdružená sazba VRN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</si>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</sst>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5_01/781495142" TargetMode="External"/><Relationship Id="rId21" Type="http://schemas.openxmlformats.org/officeDocument/2006/relationships/hyperlink" Target="https://podminky.urs.cz/item/CS_URS_2025_01/949101112" TargetMode="External"/><Relationship Id="rId42" Type="http://schemas.openxmlformats.org/officeDocument/2006/relationships/hyperlink" Target="https://podminky.urs.cz/item/CS_URS_2025_01/997013211" TargetMode="External"/><Relationship Id="rId63" Type="http://schemas.openxmlformats.org/officeDocument/2006/relationships/hyperlink" Target="https://podminky.urs.cz/item/CS_URS_2025_01/725813141" TargetMode="External"/><Relationship Id="rId84" Type="http://schemas.openxmlformats.org/officeDocument/2006/relationships/hyperlink" Target="https://podminky.urs.cz/item/CS_URS_2025_01/763411121" TargetMode="External"/><Relationship Id="rId16" Type="http://schemas.openxmlformats.org/officeDocument/2006/relationships/hyperlink" Target="https://podminky.urs.cz/item/CS_URS_2025_01/619995001" TargetMode="External"/><Relationship Id="rId107" Type="http://schemas.openxmlformats.org/officeDocument/2006/relationships/hyperlink" Target="https://podminky.urs.cz/item/CS_URS_2025_01/771574416" TargetMode="External"/><Relationship Id="rId11" Type="http://schemas.openxmlformats.org/officeDocument/2006/relationships/hyperlink" Target="https://podminky.urs.cz/item/CS_URS_2025_01/612142001" TargetMode="External"/><Relationship Id="rId32" Type="http://schemas.openxmlformats.org/officeDocument/2006/relationships/hyperlink" Target="https://podminky.urs.cz/item/CS_URS_2025_01/725840850" TargetMode="External"/><Relationship Id="rId37" Type="http://schemas.openxmlformats.org/officeDocument/2006/relationships/hyperlink" Target="https://podminky.urs.cz/item/CS_URS_2025_01/965081611" TargetMode="External"/><Relationship Id="rId53" Type="http://schemas.openxmlformats.org/officeDocument/2006/relationships/hyperlink" Target="https://podminky.urs.cz/item/CS_URS_2025_01/HZS2491" TargetMode="External"/><Relationship Id="rId58" Type="http://schemas.openxmlformats.org/officeDocument/2006/relationships/hyperlink" Target="https://podminky.urs.cz/item/CS_URS_2025_01/722290234" TargetMode="External"/><Relationship Id="rId74" Type="http://schemas.openxmlformats.org/officeDocument/2006/relationships/hyperlink" Target="https://podminky.urs.cz/item/CS_URS_2025_01/998725121" TargetMode="External"/><Relationship Id="rId79" Type="http://schemas.openxmlformats.org/officeDocument/2006/relationships/hyperlink" Target="https://podminky.urs.cz/item/CS_URS_2025_01/HZS2231" TargetMode="External"/><Relationship Id="rId102" Type="http://schemas.openxmlformats.org/officeDocument/2006/relationships/hyperlink" Target="https://podminky.urs.cz/item/CS_URS_2025_01/771121011" TargetMode="External"/><Relationship Id="rId123" Type="http://schemas.openxmlformats.org/officeDocument/2006/relationships/hyperlink" Target="https://podminky.urs.cz/item/CS_URS_2025_01/783317101" TargetMode="External"/><Relationship Id="rId128" Type="http://schemas.openxmlformats.org/officeDocument/2006/relationships/hyperlink" Target="https://podminky.urs.cz/item/CS_URS_2025_01/784660125" TargetMode="External"/><Relationship Id="rId5" Type="http://schemas.openxmlformats.org/officeDocument/2006/relationships/hyperlink" Target="https://podminky.urs.cz/item/CS_URS_2025_01/342272245" TargetMode="External"/><Relationship Id="rId90" Type="http://schemas.openxmlformats.org/officeDocument/2006/relationships/hyperlink" Target="https://podminky.urs.cz/item/CS_URS_2025_01/766660001" TargetMode="External"/><Relationship Id="rId95" Type="http://schemas.openxmlformats.org/officeDocument/2006/relationships/hyperlink" Target="https://podminky.urs.cz/item/CS_URS_2025_01/766695212" TargetMode="External"/><Relationship Id="rId22" Type="http://schemas.openxmlformats.org/officeDocument/2006/relationships/hyperlink" Target="https://podminky.urs.cz/item/CS_URS_2025_01/619996127" TargetMode="External"/><Relationship Id="rId27" Type="http://schemas.openxmlformats.org/officeDocument/2006/relationships/hyperlink" Target="https://podminky.urs.cz/item/CS_URS_2025_01/968082022" TargetMode="External"/><Relationship Id="rId43" Type="http://schemas.openxmlformats.org/officeDocument/2006/relationships/hyperlink" Target="https://podminky.urs.cz/item/CS_URS_2025_01/997013501" TargetMode="External"/><Relationship Id="rId48" Type="http://schemas.openxmlformats.org/officeDocument/2006/relationships/hyperlink" Target="https://podminky.urs.cz/item/CS_URS_2025_01/721174042" TargetMode="External"/><Relationship Id="rId64" Type="http://schemas.openxmlformats.org/officeDocument/2006/relationships/hyperlink" Target="https://podminky.urs.cz/item/CS_URS_2025_01/725822613" TargetMode="External"/><Relationship Id="rId69" Type="http://schemas.openxmlformats.org/officeDocument/2006/relationships/hyperlink" Target="https://podminky.urs.cz/item/CS_URS_2025_01/725241112" TargetMode="External"/><Relationship Id="rId113" Type="http://schemas.openxmlformats.org/officeDocument/2006/relationships/hyperlink" Target="https://podminky.urs.cz/item/CS_URS_2025_01/781151031" TargetMode="External"/><Relationship Id="rId118" Type="http://schemas.openxmlformats.org/officeDocument/2006/relationships/hyperlink" Target="https://podminky.urs.cz/item/CS_URS_2025_01/781495115" TargetMode="External"/><Relationship Id="rId134" Type="http://schemas.openxmlformats.org/officeDocument/2006/relationships/hyperlink" Target="https://podminky.urs.cz/item/CS_URS_2025_01/080001000" TargetMode="External"/><Relationship Id="rId80" Type="http://schemas.openxmlformats.org/officeDocument/2006/relationships/hyperlink" Target="https://podminky.urs.cz/item/CS_URS_2025_01/HZS2491" TargetMode="External"/><Relationship Id="rId85" Type="http://schemas.openxmlformats.org/officeDocument/2006/relationships/hyperlink" Target="https://podminky.urs.cz/item/CS_URS_2025_01/763411211" TargetMode="External"/><Relationship Id="rId12" Type="http://schemas.openxmlformats.org/officeDocument/2006/relationships/hyperlink" Target="https://podminky.urs.cz/item/CS_URS_2025_01/612321131" TargetMode="External"/><Relationship Id="rId17" Type="http://schemas.openxmlformats.org/officeDocument/2006/relationships/hyperlink" Target="https://podminky.urs.cz/item/CS_URS_2025_01/612325421" TargetMode="External"/><Relationship Id="rId33" Type="http://schemas.openxmlformats.org/officeDocument/2006/relationships/hyperlink" Target="https://podminky.urs.cz/item/CS_URS_2025_01/725840860" TargetMode="External"/><Relationship Id="rId38" Type="http://schemas.openxmlformats.org/officeDocument/2006/relationships/hyperlink" Target="https://podminky.urs.cz/item/CS_URS_2025_01/978059541" TargetMode="External"/><Relationship Id="rId59" Type="http://schemas.openxmlformats.org/officeDocument/2006/relationships/hyperlink" Target="https://podminky.urs.cz/item/CS_URS_2025_01/HZS2491" TargetMode="External"/><Relationship Id="rId103" Type="http://schemas.openxmlformats.org/officeDocument/2006/relationships/hyperlink" Target="https://podminky.urs.cz/item/CS_URS_2025_01/771151022" TargetMode="External"/><Relationship Id="rId108" Type="http://schemas.openxmlformats.org/officeDocument/2006/relationships/hyperlink" Target="https://podminky.urs.cz/item/CS_URS_2025_01/771474112" TargetMode="External"/><Relationship Id="rId124" Type="http://schemas.openxmlformats.org/officeDocument/2006/relationships/hyperlink" Target="https://podminky.urs.cz/item/CS_URS_2025_01/784131101" TargetMode="External"/><Relationship Id="rId129" Type="http://schemas.openxmlformats.org/officeDocument/2006/relationships/hyperlink" Target="https://podminky.urs.cz/item/CS_URS_2025_01/784121001" TargetMode="External"/><Relationship Id="rId54" Type="http://schemas.openxmlformats.org/officeDocument/2006/relationships/hyperlink" Target="https://podminky.urs.cz/item/CS_URS_2025_01/998721121" TargetMode="External"/><Relationship Id="rId70" Type="http://schemas.openxmlformats.org/officeDocument/2006/relationships/hyperlink" Target="https://podminky.urs.cz/item/CS_URS_2025_01/725244523" TargetMode="External"/><Relationship Id="rId75" Type="http://schemas.openxmlformats.org/officeDocument/2006/relationships/hyperlink" Target="https://podminky.urs.cz/item/CS_URS_2025_01/HZS2491" TargetMode="External"/><Relationship Id="rId91" Type="http://schemas.openxmlformats.org/officeDocument/2006/relationships/hyperlink" Target="https://podminky.urs.cz/item/CS_URS_2025_01/766660021" TargetMode="External"/><Relationship Id="rId96" Type="http://schemas.openxmlformats.org/officeDocument/2006/relationships/hyperlink" Target="https://podminky.urs.cz/item/CS_URS_2025_01/766660461" TargetMode="External"/><Relationship Id="rId1" Type="http://schemas.openxmlformats.org/officeDocument/2006/relationships/hyperlink" Target="https://podminky.urs.cz/item/CS_URS_2025_01/317944321" TargetMode="External"/><Relationship Id="rId6" Type="http://schemas.openxmlformats.org/officeDocument/2006/relationships/hyperlink" Target="https://podminky.urs.cz/item/CS_URS_2025_01/310271031" TargetMode="External"/><Relationship Id="rId23" Type="http://schemas.openxmlformats.org/officeDocument/2006/relationships/hyperlink" Target="https://podminky.urs.cz/item/CS_URS_2025_01/952901111" TargetMode="External"/><Relationship Id="rId28" Type="http://schemas.openxmlformats.org/officeDocument/2006/relationships/hyperlink" Target="https://podminky.urs.cz/item/CS_URS_2025_01/725110814" TargetMode="External"/><Relationship Id="rId49" Type="http://schemas.openxmlformats.org/officeDocument/2006/relationships/hyperlink" Target="https://podminky.urs.cz/item/CS_URS_2025_01/721174044" TargetMode="External"/><Relationship Id="rId114" Type="http://schemas.openxmlformats.org/officeDocument/2006/relationships/hyperlink" Target="https://podminky.urs.cz/item/CS_URS_2025_01/781472216" TargetMode="External"/><Relationship Id="rId119" Type="http://schemas.openxmlformats.org/officeDocument/2006/relationships/hyperlink" Target="https://podminky.urs.cz/item/CS_URS_2025_01/781495184" TargetMode="External"/><Relationship Id="rId44" Type="http://schemas.openxmlformats.org/officeDocument/2006/relationships/hyperlink" Target="https://podminky.urs.cz/item/CS_URS_2025_01/997013509" TargetMode="External"/><Relationship Id="rId60" Type="http://schemas.openxmlformats.org/officeDocument/2006/relationships/hyperlink" Target="https://podminky.urs.cz/item/CS_URS_2025_01/998722121" TargetMode="External"/><Relationship Id="rId65" Type="http://schemas.openxmlformats.org/officeDocument/2006/relationships/hyperlink" Target="https://podminky.urs.cz/item/CS_URS_2025_01/725861102" TargetMode="External"/><Relationship Id="rId81" Type="http://schemas.openxmlformats.org/officeDocument/2006/relationships/hyperlink" Target="https://podminky.urs.cz/item/CS_URS_2025_01/998751121" TargetMode="External"/><Relationship Id="rId86" Type="http://schemas.openxmlformats.org/officeDocument/2006/relationships/hyperlink" Target="https://podminky.urs.cz/item/CS_URS_2025_01/998763331" TargetMode="External"/><Relationship Id="rId130" Type="http://schemas.openxmlformats.org/officeDocument/2006/relationships/hyperlink" Target="https://podminky.urs.cz/item/CS_URS_2025_01/784121011" TargetMode="External"/><Relationship Id="rId135" Type="http://schemas.openxmlformats.org/officeDocument/2006/relationships/hyperlink" Target="https://podminky.urs.cz/item/CS_URS_2025_01/090001000" TargetMode="External"/><Relationship Id="rId13" Type="http://schemas.openxmlformats.org/officeDocument/2006/relationships/hyperlink" Target="https://podminky.urs.cz/item/CS_URS_2025_01/319202321" TargetMode="External"/><Relationship Id="rId18" Type="http://schemas.openxmlformats.org/officeDocument/2006/relationships/hyperlink" Target="https://podminky.urs.cz/item/CS_URS_2025_01/611325421" TargetMode="External"/><Relationship Id="rId39" Type="http://schemas.openxmlformats.org/officeDocument/2006/relationships/hyperlink" Target="https://podminky.urs.cz/item/CS_URS_2025_01/974031664" TargetMode="External"/><Relationship Id="rId109" Type="http://schemas.openxmlformats.org/officeDocument/2006/relationships/hyperlink" Target="https://podminky.urs.cz/item/CS_URS_2025_01/771591115" TargetMode="External"/><Relationship Id="rId34" Type="http://schemas.openxmlformats.org/officeDocument/2006/relationships/hyperlink" Target="https://podminky.urs.cz/item/CS_URS_2025_01/725860811" TargetMode="External"/><Relationship Id="rId50" Type="http://schemas.openxmlformats.org/officeDocument/2006/relationships/hyperlink" Target="https://podminky.urs.cz/item/CS_URS_2025_01/721174045" TargetMode="External"/><Relationship Id="rId55" Type="http://schemas.openxmlformats.org/officeDocument/2006/relationships/hyperlink" Target="https://podminky.urs.cz/item/CS_URS_2025_01/722173402" TargetMode="External"/><Relationship Id="rId76" Type="http://schemas.openxmlformats.org/officeDocument/2006/relationships/hyperlink" Target="https://podminky.urs.cz/item/CS_URS_2025_01/751111052" TargetMode="External"/><Relationship Id="rId97" Type="http://schemas.openxmlformats.org/officeDocument/2006/relationships/hyperlink" Target="https://podminky.urs.cz/item/CS_URS_2025_01/766691811" TargetMode="External"/><Relationship Id="rId104" Type="http://schemas.openxmlformats.org/officeDocument/2006/relationships/hyperlink" Target="https://podminky.urs.cz/item/CS_URS_2025_01/771591112" TargetMode="External"/><Relationship Id="rId120" Type="http://schemas.openxmlformats.org/officeDocument/2006/relationships/hyperlink" Target="https://podminky.urs.cz/item/CS_URS_2025_01/998781121" TargetMode="External"/><Relationship Id="rId125" Type="http://schemas.openxmlformats.org/officeDocument/2006/relationships/hyperlink" Target="https://podminky.urs.cz/item/CS_URS_2025_01/784111041" TargetMode="External"/><Relationship Id="rId7" Type="http://schemas.openxmlformats.org/officeDocument/2006/relationships/hyperlink" Target="https://podminky.urs.cz/item/CS_URS_2025_01/340271045" TargetMode="External"/><Relationship Id="rId71" Type="http://schemas.openxmlformats.org/officeDocument/2006/relationships/hyperlink" Target="https://podminky.urs.cz/item/CS_URS_2025_01/725865322" TargetMode="External"/><Relationship Id="rId92" Type="http://schemas.openxmlformats.org/officeDocument/2006/relationships/hyperlink" Target="https://podminky.urs.cz/item/CS_URS_2025_01/766660720" TargetMode="External"/><Relationship Id="rId2" Type="http://schemas.openxmlformats.org/officeDocument/2006/relationships/hyperlink" Target="https://podminky.urs.cz/item/CS_URS_2025_01/317234410" TargetMode="External"/><Relationship Id="rId29" Type="http://schemas.openxmlformats.org/officeDocument/2006/relationships/hyperlink" Target="https://podminky.urs.cz/item/CS_URS_2025_01/725130811" TargetMode="External"/><Relationship Id="rId24" Type="http://schemas.openxmlformats.org/officeDocument/2006/relationships/hyperlink" Target="https://podminky.urs.cz/item/CS_URS_2025_01/968072455" TargetMode="External"/><Relationship Id="rId40" Type="http://schemas.openxmlformats.org/officeDocument/2006/relationships/hyperlink" Target="https://podminky.urs.cz/item/CS_URS_2025_01/962086111" TargetMode="External"/><Relationship Id="rId45" Type="http://schemas.openxmlformats.org/officeDocument/2006/relationships/hyperlink" Target="https://podminky.urs.cz/item/CS_URS_2025_01/997013631" TargetMode="External"/><Relationship Id="rId66" Type="http://schemas.openxmlformats.org/officeDocument/2006/relationships/hyperlink" Target="https://podminky.urs.cz/item/CS_URS_2025_01/725210944" TargetMode="External"/><Relationship Id="rId87" Type="http://schemas.openxmlformats.org/officeDocument/2006/relationships/hyperlink" Target="https://podminky.urs.cz/item/CS_URS_2025_01/766622216" TargetMode="External"/><Relationship Id="rId110" Type="http://schemas.openxmlformats.org/officeDocument/2006/relationships/hyperlink" Target="https://podminky.urs.cz/item/CS_URS_2025_01/771591184" TargetMode="External"/><Relationship Id="rId115" Type="http://schemas.openxmlformats.org/officeDocument/2006/relationships/hyperlink" Target="https://podminky.urs.cz/item/CS_URS_2025_01/781492211" TargetMode="External"/><Relationship Id="rId131" Type="http://schemas.openxmlformats.org/officeDocument/2006/relationships/hyperlink" Target="https://podminky.urs.cz/item/CS_URS_2025_01/784181121" TargetMode="External"/><Relationship Id="rId136" Type="http://schemas.openxmlformats.org/officeDocument/2006/relationships/drawing" Target="../drawings/drawing2.xml"/><Relationship Id="rId61" Type="http://schemas.openxmlformats.org/officeDocument/2006/relationships/hyperlink" Target="https://podminky.urs.cz/item/CS_URS_2025_01/725211601" TargetMode="External"/><Relationship Id="rId82" Type="http://schemas.openxmlformats.org/officeDocument/2006/relationships/hyperlink" Target="https://podminky.urs.cz/item/CS_URS_2025_01/763135102" TargetMode="External"/><Relationship Id="rId19" Type="http://schemas.openxmlformats.org/officeDocument/2006/relationships/hyperlink" Target="https://podminky.urs.cz/item/CS_URS_2025_01/642942111" TargetMode="External"/><Relationship Id="rId14" Type="http://schemas.openxmlformats.org/officeDocument/2006/relationships/hyperlink" Target="https://podminky.urs.cz/item/CS_URS_2025_01/619991001" TargetMode="External"/><Relationship Id="rId30" Type="http://schemas.openxmlformats.org/officeDocument/2006/relationships/hyperlink" Target="https://podminky.urs.cz/item/CS_URS_2025_01/725210821" TargetMode="External"/><Relationship Id="rId35" Type="http://schemas.openxmlformats.org/officeDocument/2006/relationships/hyperlink" Target="https://podminky.urs.cz/item/CS_URS_2025_01/721210814" TargetMode="External"/><Relationship Id="rId56" Type="http://schemas.openxmlformats.org/officeDocument/2006/relationships/hyperlink" Target="https://podminky.urs.cz/item/CS_URS_2025_01/722181221" TargetMode="External"/><Relationship Id="rId77" Type="http://schemas.openxmlformats.org/officeDocument/2006/relationships/hyperlink" Target="https://podminky.urs.cz/item/CS_URS_2025_01/751398041" TargetMode="External"/><Relationship Id="rId100" Type="http://schemas.openxmlformats.org/officeDocument/2006/relationships/hyperlink" Target="https://podminky.urs.cz/item/CS_URS_2025_01/771121025" TargetMode="External"/><Relationship Id="rId105" Type="http://schemas.openxmlformats.org/officeDocument/2006/relationships/hyperlink" Target="https://podminky.urs.cz/item/CS_URS_2025_01/771591264" TargetMode="External"/><Relationship Id="rId126" Type="http://schemas.openxmlformats.org/officeDocument/2006/relationships/hyperlink" Target="https://podminky.urs.cz/item/CS_URS_2025_01/784161331" TargetMode="External"/><Relationship Id="rId8" Type="http://schemas.openxmlformats.org/officeDocument/2006/relationships/hyperlink" Target="https://podminky.urs.cz/item/CS_URS_2025_01/319201321" TargetMode="External"/><Relationship Id="rId51" Type="http://schemas.openxmlformats.org/officeDocument/2006/relationships/hyperlink" Target="https://podminky.urs.cz/item/CS_URS_2025_01/721174062" TargetMode="External"/><Relationship Id="rId72" Type="http://schemas.openxmlformats.org/officeDocument/2006/relationships/hyperlink" Target="https://podminky.urs.cz/item/CS_URS_2025_01/725841332" TargetMode="External"/><Relationship Id="rId93" Type="http://schemas.openxmlformats.org/officeDocument/2006/relationships/hyperlink" Target="https://podminky.urs.cz/item/CS_URS_2025_01/766660729" TargetMode="External"/><Relationship Id="rId98" Type="http://schemas.openxmlformats.org/officeDocument/2006/relationships/hyperlink" Target="https://podminky.urs.cz/item/CS_URS_2025_01/766694116" TargetMode="External"/><Relationship Id="rId121" Type="http://schemas.openxmlformats.org/officeDocument/2006/relationships/hyperlink" Target="https://podminky.urs.cz/item/CS_URS_2025_01/783301311" TargetMode="External"/><Relationship Id="rId3" Type="http://schemas.openxmlformats.org/officeDocument/2006/relationships/hyperlink" Target="https://podminky.urs.cz/item/CS_URS_2025_01/346481111" TargetMode="External"/><Relationship Id="rId25" Type="http://schemas.openxmlformats.org/officeDocument/2006/relationships/hyperlink" Target="https://podminky.urs.cz/item/CS_URS_2025_01/968082016" TargetMode="External"/><Relationship Id="rId46" Type="http://schemas.openxmlformats.org/officeDocument/2006/relationships/hyperlink" Target="https://podminky.urs.cz/item/CS_URS_2025_01/997013871" TargetMode="External"/><Relationship Id="rId67" Type="http://schemas.openxmlformats.org/officeDocument/2006/relationships/hyperlink" Target="https://podminky.urs.cz/item/CS_URS_2025_01/725121502" TargetMode="External"/><Relationship Id="rId116" Type="http://schemas.openxmlformats.org/officeDocument/2006/relationships/hyperlink" Target="https://podminky.urs.cz/item/CS_URS_2025_01/781495141" TargetMode="External"/><Relationship Id="rId20" Type="http://schemas.openxmlformats.org/officeDocument/2006/relationships/hyperlink" Target="https://podminky.urs.cz/item/CS_URS_2025_01/642945111" TargetMode="External"/><Relationship Id="rId41" Type="http://schemas.openxmlformats.org/officeDocument/2006/relationships/hyperlink" Target="https://podminky.urs.cz/item/CS_URS_2025_01/962032181" TargetMode="External"/><Relationship Id="rId62" Type="http://schemas.openxmlformats.org/officeDocument/2006/relationships/hyperlink" Target="https://podminky.urs.cz/item/CS_URS_2025_01/725813111" TargetMode="External"/><Relationship Id="rId83" Type="http://schemas.openxmlformats.org/officeDocument/2006/relationships/hyperlink" Target="https://podminky.urs.cz/item/CS_URS_2025_01/763411111" TargetMode="External"/><Relationship Id="rId88" Type="http://schemas.openxmlformats.org/officeDocument/2006/relationships/hyperlink" Target="https://podminky.urs.cz/item/CS_URS_2025_01/766622131" TargetMode="External"/><Relationship Id="rId111" Type="http://schemas.openxmlformats.org/officeDocument/2006/relationships/hyperlink" Target="https://podminky.urs.cz/item/CS_URS_2025_01/998771121" TargetMode="External"/><Relationship Id="rId132" Type="http://schemas.openxmlformats.org/officeDocument/2006/relationships/hyperlink" Target="https://podminky.urs.cz/item/CS_URS_2025_01/784221101" TargetMode="External"/><Relationship Id="rId15" Type="http://schemas.openxmlformats.org/officeDocument/2006/relationships/hyperlink" Target="https://podminky.urs.cz/item/CS_URS_2025_01/619991005" TargetMode="External"/><Relationship Id="rId36" Type="http://schemas.openxmlformats.org/officeDocument/2006/relationships/hyperlink" Target="https://podminky.urs.cz/item/CS_URS_2025_01/965081213" TargetMode="External"/><Relationship Id="rId57" Type="http://schemas.openxmlformats.org/officeDocument/2006/relationships/hyperlink" Target="https://podminky.urs.cz/item/CS_URS_2025_01/722290246" TargetMode="External"/><Relationship Id="rId106" Type="http://schemas.openxmlformats.org/officeDocument/2006/relationships/hyperlink" Target="https://podminky.urs.cz/item/CS_URS_2025_01/771591241" TargetMode="External"/><Relationship Id="rId127" Type="http://schemas.openxmlformats.org/officeDocument/2006/relationships/hyperlink" Target="https://podminky.urs.cz/item/CS_URS_2025_01/784660141" TargetMode="External"/><Relationship Id="rId10" Type="http://schemas.openxmlformats.org/officeDocument/2006/relationships/hyperlink" Target="https://podminky.urs.cz/item/CS_URS_2025_01/612131121" TargetMode="External"/><Relationship Id="rId31" Type="http://schemas.openxmlformats.org/officeDocument/2006/relationships/hyperlink" Target="https://podminky.urs.cz/item/CS_URS_2025_01/725820801" TargetMode="External"/><Relationship Id="rId52" Type="http://schemas.openxmlformats.org/officeDocument/2006/relationships/hyperlink" Target="https://podminky.urs.cz/item/CS_URS_2025_01/721273152" TargetMode="External"/><Relationship Id="rId73" Type="http://schemas.openxmlformats.org/officeDocument/2006/relationships/hyperlink" Target="https://podminky.urs.cz/item/CS_URS_2025_01/721212125" TargetMode="External"/><Relationship Id="rId78" Type="http://schemas.openxmlformats.org/officeDocument/2006/relationships/hyperlink" Target="https://podminky.urs.cz/item/CS_URS_2025_01/751510042" TargetMode="External"/><Relationship Id="rId94" Type="http://schemas.openxmlformats.org/officeDocument/2006/relationships/hyperlink" Target="https://podminky.urs.cz/item/CS_URS_2025_01/766660733" TargetMode="External"/><Relationship Id="rId99" Type="http://schemas.openxmlformats.org/officeDocument/2006/relationships/hyperlink" Target="https://podminky.urs.cz/item/CS_URS_2025_01/998766121" TargetMode="External"/><Relationship Id="rId101" Type="http://schemas.openxmlformats.org/officeDocument/2006/relationships/hyperlink" Target="https://podminky.urs.cz/item/CS_URS_2025_01/771111011" TargetMode="External"/><Relationship Id="rId122" Type="http://schemas.openxmlformats.org/officeDocument/2006/relationships/hyperlink" Target="https://podminky.urs.cz/item/CS_URS_2025_01/783314203" TargetMode="External"/><Relationship Id="rId4" Type="http://schemas.openxmlformats.org/officeDocument/2006/relationships/hyperlink" Target="https://podminky.urs.cz/item/CS_URS_2025_01/342272225" TargetMode="External"/><Relationship Id="rId9" Type="http://schemas.openxmlformats.org/officeDocument/2006/relationships/hyperlink" Target="https://podminky.urs.cz/item/CS_URS_2025_01/629135102" TargetMode="External"/><Relationship Id="rId26" Type="http://schemas.openxmlformats.org/officeDocument/2006/relationships/hyperlink" Target="https://podminky.urs.cz/item/CS_URS_2025_01/968082017" TargetMode="External"/><Relationship Id="rId47" Type="http://schemas.openxmlformats.org/officeDocument/2006/relationships/hyperlink" Target="https://podminky.urs.cz/item/CS_URS_2025_01/998018001" TargetMode="External"/><Relationship Id="rId68" Type="http://schemas.openxmlformats.org/officeDocument/2006/relationships/hyperlink" Target="https://podminky.urs.cz/item/CS_URS_2025_01/725112002" TargetMode="External"/><Relationship Id="rId89" Type="http://schemas.openxmlformats.org/officeDocument/2006/relationships/hyperlink" Target="https://podminky.urs.cz/item/CS_URS_2025_01/766629631" TargetMode="External"/><Relationship Id="rId112" Type="http://schemas.openxmlformats.org/officeDocument/2006/relationships/hyperlink" Target="https://podminky.urs.cz/item/CS_URS_2025_01/781121011" TargetMode="External"/><Relationship Id="rId133" Type="http://schemas.openxmlformats.org/officeDocument/2006/relationships/hyperlink" Target="https://podminky.urs.cz/item/CS_URS_2025_01/78422115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N19" sqref="AN1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R5" s="21"/>
      <c r="BE5" s="270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R6" s="21"/>
      <c r="BE6" s="271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71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319">
        <v>45845</v>
      </c>
      <c r="AR8" s="21"/>
      <c r="BE8" s="271"/>
      <c r="BS8" s="18" t="s">
        <v>6</v>
      </c>
    </row>
    <row r="9" spans="1:74" ht="14.45" customHeight="1">
      <c r="B9" s="21"/>
      <c r="AR9" s="21"/>
      <c r="BE9" s="271"/>
      <c r="BS9" s="18" t="s">
        <v>6</v>
      </c>
    </row>
    <row r="10" spans="1:74" ht="12" customHeight="1">
      <c r="B10" s="21"/>
      <c r="D10" s="28" t="s">
        <v>24</v>
      </c>
      <c r="AK10" s="28" t="s">
        <v>25</v>
      </c>
      <c r="AN10" s="26" t="s">
        <v>19</v>
      </c>
      <c r="AR10" s="21"/>
      <c r="BE10" s="271"/>
      <c r="BS10" s="18" t="s">
        <v>6</v>
      </c>
    </row>
    <row r="11" spans="1:74" ht="18.399999999999999" customHeight="1">
      <c r="B11" s="21"/>
      <c r="E11" s="26" t="s">
        <v>26</v>
      </c>
      <c r="AK11" s="28" t="s">
        <v>27</v>
      </c>
      <c r="AN11" s="26" t="s">
        <v>19</v>
      </c>
      <c r="AR11" s="21"/>
      <c r="BE11" s="271"/>
      <c r="BS11" s="18" t="s">
        <v>6</v>
      </c>
    </row>
    <row r="12" spans="1:74" ht="6.95" customHeight="1">
      <c r="B12" s="21"/>
      <c r="AR12" s="21"/>
      <c r="BE12" s="271"/>
      <c r="BS12" s="18" t="s">
        <v>6</v>
      </c>
    </row>
    <row r="13" spans="1:74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71"/>
      <c r="BS13" s="18" t="s">
        <v>6</v>
      </c>
    </row>
    <row r="14" spans="1:74" ht="12.75">
      <c r="B14" s="21"/>
      <c r="E14" s="276" t="s">
        <v>29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27</v>
      </c>
      <c r="AN14" s="30" t="s">
        <v>29</v>
      </c>
      <c r="AR14" s="21"/>
      <c r="BE14" s="271"/>
      <c r="BS14" s="18" t="s">
        <v>6</v>
      </c>
    </row>
    <row r="15" spans="1:74" ht="6.95" customHeight="1">
      <c r="B15" s="21"/>
      <c r="AR15" s="21"/>
      <c r="BE15" s="271"/>
      <c r="BS15" s="18" t="s">
        <v>4</v>
      </c>
    </row>
    <row r="16" spans="1:74" ht="12" customHeight="1">
      <c r="B16" s="21"/>
      <c r="D16" s="28" t="s">
        <v>30</v>
      </c>
      <c r="AK16" s="28" t="s">
        <v>25</v>
      </c>
      <c r="AN16" s="26" t="s">
        <v>19</v>
      </c>
      <c r="AR16" s="21"/>
      <c r="BE16" s="271"/>
      <c r="BS16" s="18" t="s">
        <v>4</v>
      </c>
    </row>
    <row r="17" spans="2:71" ht="18.399999999999999" customHeight="1">
      <c r="B17" s="21"/>
      <c r="E17" s="26" t="s">
        <v>31</v>
      </c>
      <c r="AK17" s="28" t="s">
        <v>27</v>
      </c>
      <c r="AN17" s="26" t="s">
        <v>19</v>
      </c>
      <c r="AR17" s="21"/>
      <c r="BE17" s="271"/>
      <c r="BS17" s="18" t="s">
        <v>32</v>
      </c>
    </row>
    <row r="18" spans="2:71" ht="6.95" customHeight="1">
      <c r="B18" s="21"/>
      <c r="AR18" s="21"/>
      <c r="BE18" s="271"/>
      <c r="BS18" s="18" t="s">
        <v>6</v>
      </c>
    </row>
    <row r="19" spans="2:71" ht="12" customHeight="1">
      <c r="B19" s="21"/>
      <c r="D19" s="28" t="s">
        <v>33</v>
      </c>
      <c r="AK19" s="28" t="s">
        <v>25</v>
      </c>
      <c r="AN19" s="26" t="s">
        <v>19</v>
      </c>
      <c r="AR19" s="21"/>
      <c r="BE19" s="271"/>
      <c r="BS19" s="18" t="s">
        <v>6</v>
      </c>
    </row>
    <row r="20" spans="2:71" ht="18.399999999999999" customHeight="1">
      <c r="B20" s="21"/>
      <c r="E20" s="26" t="s">
        <v>34</v>
      </c>
      <c r="AK20" s="28" t="s">
        <v>27</v>
      </c>
      <c r="AN20" s="26" t="s">
        <v>19</v>
      </c>
      <c r="AR20" s="21"/>
      <c r="BE20" s="271"/>
      <c r="BS20" s="18" t="s">
        <v>32</v>
      </c>
    </row>
    <row r="21" spans="2:71" ht="6.95" customHeight="1">
      <c r="B21" s="21"/>
      <c r="AR21" s="21"/>
      <c r="BE21" s="271"/>
    </row>
    <row r="22" spans="2:71" ht="12" customHeight="1">
      <c r="B22" s="21"/>
      <c r="D22" s="28" t="s">
        <v>35</v>
      </c>
      <c r="AR22" s="21"/>
      <c r="BE22" s="271"/>
    </row>
    <row r="23" spans="2:71" ht="47.25" customHeight="1">
      <c r="B23" s="21"/>
      <c r="E23" s="278" t="s">
        <v>36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R23" s="21"/>
      <c r="BE23" s="271"/>
    </row>
    <row r="24" spans="2:71" ht="6.95" customHeight="1">
      <c r="B24" s="21"/>
      <c r="AR24" s="21"/>
      <c r="BE24" s="271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1"/>
    </row>
    <row r="26" spans="2:71" s="1" customFormat="1" ht="25.9" customHeight="1">
      <c r="B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9">
        <f>ROUND(AG54,2)</f>
        <v>0</v>
      </c>
      <c r="AL26" s="280"/>
      <c r="AM26" s="280"/>
      <c r="AN26" s="280"/>
      <c r="AO26" s="280"/>
      <c r="AR26" s="33"/>
      <c r="BE26" s="271"/>
    </row>
    <row r="27" spans="2:71" s="1" customFormat="1" ht="6.95" customHeight="1">
      <c r="B27" s="33"/>
      <c r="AR27" s="33"/>
      <c r="BE27" s="271"/>
    </row>
    <row r="28" spans="2:71" s="1" customFormat="1" ht="12.75">
      <c r="B28" s="33"/>
      <c r="L28" s="281" t="s">
        <v>38</v>
      </c>
      <c r="M28" s="281"/>
      <c r="N28" s="281"/>
      <c r="O28" s="281"/>
      <c r="P28" s="281"/>
      <c r="W28" s="281" t="s">
        <v>39</v>
      </c>
      <c r="X28" s="281"/>
      <c r="Y28" s="281"/>
      <c r="Z28" s="281"/>
      <c r="AA28" s="281"/>
      <c r="AB28" s="281"/>
      <c r="AC28" s="281"/>
      <c r="AD28" s="281"/>
      <c r="AE28" s="281"/>
      <c r="AK28" s="281" t="s">
        <v>40</v>
      </c>
      <c r="AL28" s="281"/>
      <c r="AM28" s="281"/>
      <c r="AN28" s="281"/>
      <c r="AO28" s="281"/>
      <c r="AR28" s="33"/>
      <c r="BE28" s="271"/>
    </row>
    <row r="29" spans="2:71" s="2" customFormat="1" ht="14.45" customHeight="1">
      <c r="B29" s="37"/>
      <c r="D29" s="28" t="s">
        <v>41</v>
      </c>
      <c r="F29" s="28" t="s">
        <v>42</v>
      </c>
      <c r="L29" s="284">
        <v>0.21</v>
      </c>
      <c r="M29" s="283"/>
      <c r="N29" s="283"/>
      <c r="O29" s="283"/>
      <c r="P29" s="283"/>
      <c r="W29" s="282">
        <f>ROUND(AZ54, 2)</f>
        <v>0</v>
      </c>
      <c r="X29" s="283"/>
      <c r="Y29" s="283"/>
      <c r="Z29" s="283"/>
      <c r="AA29" s="283"/>
      <c r="AB29" s="283"/>
      <c r="AC29" s="283"/>
      <c r="AD29" s="283"/>
      <c r="AE29" s="283"/>
      <c r="AK29" s="282">
        <f>ROUND(AV54, 2)</f>
        <v>0</v>
      </c>
      <c r="AL29" s="283"/>
      <c r="AM29" s="283"/>
      <c r="AN29" s="283"/>
      <c r="AO29" s="283"/>
      <c r="AR29" s="37"/>
      <c r="BE29" s="272"/>
    </row>
    <row r="30" spans="2:71" s="2" customFormat="1" ht="14.45" customHeight="1">
      <c r="B30" s="37"/>
      <c r="F30" s="28" t="s">
        <v>43</v>
      </c>
      <c r="L30" s="284">
        <v>0.12</v>
      </c>
      <c r="M30" s="283"/>
      <c r="N30" s="283"/>
      <c r="O30" s="283"/>
      <c r="P30" s="283"/>
      <c r="W30" s="282">
        <f>ROUND(BA54,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82">
        <f>ROUND(AW54, 2)</f>
        <v>0</v>
      </c>
      <c r="AL30" s="283"/>
      <c r="AM30" s="283"/>
      <c r="AN30" s="283"/>
      <c r="AO30" s="283"/>
      <c r="AR30" s="37"/>
      <c r="BE30" s="272"/>
    </row>
    <row r="31" spans="2:71" s="2" customFormat="1" ht="14.45" hidden="1" customHeight="1">
      <c r="B31" s="37"/>
      <c r="F31" s="28" t="s">
        <v>44</v>
      </c>
      <c r="L31" s="284">
        <v>0.21</v>
      </c>
      <c r="M31" s="283"/>
      <c r="N31" s="283"/>
      <c r="O31" s="283"/>
      <c r="P31" s="283"/>
      <c r="W31" s="282">
        <f>ROUND(BB54,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82">
        <v>0</v>
      </c>
      <c r="AL31" s="283"/>
      <c r="AM31" s="283"/>
      <c r="AN31" s="283"/>
      <c r="AO31" s="283"/>
      <c r="AR31" s="37"/>
      <c r="BE31" s="272"/>
    </row>
    <row r="32" spans="2:71" s="2" customFormat="1" ht="14.45" hidden="1" customHeight="1">
      <c r="B32" s="37"/>
      <c r="F32" s="28" t="s">
        <v>45</v>
      </c>
      <c r="L32" s="284">
        <v>0.12</v>
      </c>
      <c r="M32" s="283"/>
      <c r="N32" s="283"/>
      <c r="O32" s="283"/>
      <c r="P32" s="283"/>
      <c r="W32" s="282">
        <f>ROUND(BC54,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82">
        <v>0</v>
      </c>
      <c r="AL32" s="283"/>
      <c r="AM32" s="283"/>
      <c r="AN32" s="283"/>
      <c r="AO32" s="283"/>
      <c r="AR32" s="37"/>
      <c r="BE32" s="272"/>
    </row>
    <row r="33" spans="2:44" s="2" customFormat="1" ht="14.45" hidden="1" customHeight="1">
      <c r="B33" s="37"/>
      <c r="F33" s="28" t="s">
        <v>46</v>
      </c>
      <c r="L33" s="284">
        <v>0</v>
      </c>
      <c r="M33" s="283"/>
      <c r="N33" s="283"/>
      <c r="O33" s="283"/>
      <c r="P33" s="283"/>
      <c r="W33" s="282">
        <f>ROUND(BD54,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82">
        <v>0</v>
      </c>
      <c r="AL33" s="283"/>
      <c r="AM33" s="283"/>
      <c r="AN33" s="283"/>
      <c r="AO33" s="283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85" t="s">
        <v>49</v>
      </c>
      <c r="Y35" s="286"/>
      <c r="Z35" s="286"/>
      <c r="AA35" s="286"/>
      <c r="AB35" s="286"/>
      <c r="AC35" s="40"/>
      <c r="AD35" s="40"/>
      <c r="AE35" s="40"/>
      <c r="AF35" s="40"/>
      <c r="AG35" s="40"/>
      <c r="AH35" s="40"/>
      <c r="AI35" s="40"/>
      <c r="AJ35" s="40"/>
      <c r="AK35" s="287">
        <f>SUM(AK26:AK33)</f>
        <v>0</v>
      </c>
      <c r="AL35" s="286"/>
      <c r="AM35" s="286"/>
      <c r="AN35" s="286"/>
      <c r="AO35" s="288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50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25h105</v>
      </c>
      <c r="AR44" s="46"/>
    </row>
    <row r="45" spans="2:44" s="4" customFormat="1" ht="36.950000000000003" customHeight="1">
      <c r="B45" s="47"/>
      <c r="C45" s="48" t="s">
        <v>16</v>
      </c>
      <c r="L45" s="289" t="str">
        <f>K6</f>
        <v>STAVEBNÍ ÚPRAVY HYGIENICKÉHO ZÁZEMÍ TĚLOCVIČNY</v>
      </c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Studentská 1205, 363 01 Ostrov</v>
      </c>
      <c r="AI47" s="28" t="s">
        <v>23</v>
      </c>
      <c r="AM47" s="291">
        <f>IF(AN8= "","",AN8)</f>
        <v>45845</v>
      </c>
      <c r="AN47" s="291"/>
      <c r="AR47" s="33"/>
    </row>
    <row r="48" spans="2:44" s="1" customFormat="1" ht="6.95" customHeight="1">
      <c r="B48" s="33"/>
      <c r="AR48" s="33"/>
    </row>
    <row r="49" spans="1:91" s="1" customFormat="1" ht="25.7" customHeight="1">
      <c r="B49" s="33"/>
      <c r="C49" s="28" t="s">
        <v>24</v>
      </c>
      <c r="L49" s="3" t="str">
        <f>IF(E11= "","",E11)</f>
        <v>Gymnázium Ostrov, příspěvková organizace</v>
      </c>
      <c r="AI49" s="28" t="s">
        <v>30</v>
      </c>
      <c r="AM49" s="292" t="str">
        <f>IF(E17="","",E17)</f>
        <v>Ing. Štěpán Mosler, Ing. Martin Harabiš</v>
      </c>
      <c r="AN49" s="293"/>
      <c r="AO49" s="293"/>
      <c r="AP49" s="293"/>
      <c r="AR49" s="33"/>
      <c r="AS49" s="294" t="s">
        <v>51</v>
      </c>
      <c r="AT49" s="295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28</v>
      </c>
      <c r="L50" s="3" t="str">
        <f>IF(E14= "Vyplň údaj","",E14)</f>
        <v/>
      </c>
      <c r="AI50" s="28" t="s">
        <v>33</v>
      </c>
      <c r="AM50" s="292" t="str">
        <f>IF(E20="","",E20)</f>
        <v>Daniela Hahnová</v>
      </c>
      <c r="AN50" s="293"/>
      <c r="AO50" s="293"/>
      <c r="AP50" s="293"/>
      <c r="AR50" s="33"/>
      <c r="AS50" s="296"/>
      <c r="AT50" s="297"/>
      <c r="BD50" s="54"/>
    </row>
    <row r="51" spans="1:91" s="1" customFormat="1" ht="10.9" customHeight="1">
      <c r="B51" s="33"/>
      <c r="AR51" s="33"/>
      <c r="AS51" s="296"/>
      <c r="AT51" s="297"/>
      <c r="BD51" s="54"/>
    </row>
    <row r="52" spans="1:91" s="1" customFormat="1" ht="29.25" customHeight="1">
      <c r="B52" s="33"/>
      <c r="C52" s="298" t="s">
        <v>52</v>
      </c>
      <c r="D52" s="299"/>
      <c r="E52" s="299"/>
      <c r="F52" s="299"/>
      <c r="G52" s="299"/>
      <c r="H52" s="55"/>
      <c r="I52" s="300" t="s">
        <v>53</v>
      </c>
      <c r="J52" s="299"/>
      <c r="K52" s="299"/>
      <c r="L52" s="299"/>
      <c r="M52" s="299"/>
      <c r="N52" s="299"/>
      <c r="O52" s="299"/>
      <c r="P52" s="299"/>
      <c r="Q52" s="299"/>
      <c r="R52" s="299"/>
      <c r="S52" s="299"/>
      <c r="T52" s="299"/>
      <c r="U52" s="299"/>
      <c r="V52" s="299"/>
      <c r="W52" s="299"/>
      <c r="X52" s="299"/>
      <c r="Y52" s="299"/>
      <c r="Z52" s="299"/>
      <c r="AA52" s="299"/>
      <c r="AB52" s="299"/>
      <c r="AC52" s="299"/>
      <c r="AD52" s="299"/>
      <c r="AE52" s="299"/>
      <c r="AF52" s="299"/>
      <c r="AG52" s="301" t="s">
        <v>54</v>
      </c>
      <c r="AH52" s="299"/>
      <c r="AI52" s="299"/>
      <c r="AJ52" s="299"/>
      <c r="AK52" s="299"/>
      <c r="AL52" s="299"/>
      <c r="AM52" s="299"/>
      <c r="AN52" s="300" t="s">
        <v>55</v>
      </c>
      <c r="AO52" s="299"/>
      <c r="AP52" s="299"/>
      <c r="AQ52" s="56" t="s">
        <v>56</v>
      </c>
      <c r="AR52" s="33"/>
      <c r="AS52" s="57" t="s">
        <v>57</v>
      </c>
      <c r="AT52" s="58" t="s">
        <v>58</v>
      </c>
      <c r="AU52" s="58" t="s">
        <v>59</v>
      </c>
      <c r="AV52" s="58" t="s">
        <v>60</v>
      </c>
      <c r="AW52" s="58" t="s">
        <v>61</v>
      </c>
      <c r="AX52" s="58" t="s">
        <v>62</v>
      </c>
      <c r="AY52" s="58" t="s">
        <v>63</v>
      </c>
      <c r="AZ52" s="58" t="s">
        <v>64</v>
      </c>
      <c r="BA52" s="58" t="s">
        <v>65</v>
      </c>
      <c r="BB52" s="58" t="s">
        <v>66</v>
      </c>
      <c r="BC52" s="58" t="s">
        <v>67</v>
      </c>
      <c r="BD52" s="59" t="s">
        <v>68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69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05">
        <f>ROUND(AG55,2)</f>
        <v>0</v>
      </c>
      <c r="AH54" s="305"/>
      <c r="AI54" s="305"/>
      <c r="AJ54" s="305"/>
      <c r="AK54" s="305"/>
      <c r="AL54" s="305"/>
      <c r="AM54" s="305"/>
      <c r="AN54" s="306">
        <f>SUM(AG54,AT54)</f>
        <v>0</v>
      </c>
      <c r="AO54" s="306"/>
      <c r="AP54" s="306"/>
      <c r="AQ54" s="65" t="s">
        <v>19</v>
      </c>
      <c r="AR54" s="61"/>
      <c r="AS54" s="66">
        <f>ROUND(AS55,2)</f>
        <v>0</v>
      </c>
      <c r="AT54" s="67">
        <f>ROUND(SUM(AV54:AW54),2)</f>
        <v>0</v>
      </c>
      <c r="AU54" s="68">
        <f>ROUND(AU55,5)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0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70</v>
      </c>
      <c r="BT54" s="70" t="s">
        <v>71</v>
      </c>
      <c r="BU54" s="71" t="s">
        <v>72</v>
      </c>
      <c r="BV54" s="70" t="s">
        <v>73</v>
      </c>
      <c r="BW54" s="70" t="s">
        <v>5</v>
      </c>
      <c r="BX54" s="70" t="s">
        <v>74</v>
      </c>
      <c r="CL54" s="70" t="s">
        <v>19</v>
      </c>
    </row>
    <row r="55" spans="1:91" s="6" customFormat="1" ht="24.75" customHeight="1">
      <c r="A55" s="72" t="s">
        <v>75</v>
      </c>
      <c r="B55" s="73"/>
      <c r="C55" s="74"/>
      <c r="D55" s="304" t="s">
        <v>76</v>
      </c>
      <c r="E55" s="304"/>
      <c r="F55" s="304"/>
      <c r="G55" s="304"/>
      <c r="H55" s="304"/>
      <c r="I55" s="75"/>
      <c r="J55" s="304" t="s">
        <v>77</v>
      </c>
      <c r="K55" s="304"/>
      <c r="L55" s="304"/>
      <c r="M55" s="304"/>
      <c r="N55" s="304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304"/>
      <c r="Z55" s="304"/>
      <c r="AA55" s="304"/>
      <c r="AB55" s="304"/>
      <c r="AC55" s="304"/>
      <c r="AD55" s="304"/>
      <c r="AE55" s="304"/>
      <c r="AF55" s="304"/>
      <c r="AG55" s="302">
        <f>'01 - Stavební úpravy hygi...'!J30</f>
        <v>0</v>
      </c>
      <c r="AH55" s="303"/>
      <c r="AI55" s="303"/>
      <c r="AJ55" s="303"/>
      <c r="AK55" s="303"/>
      <c r="AL55" s="303"/>
      <c r="AM55" s="303"/>
      <c r="AN55" s="302">
        <f>SUM(AG55,AT55)</f>
        <v>0</v>
      </c>
      <c r="AO55" s="303"/>
      <c r="AP55" s="303"/>
      <c r="AQ55" s="76" t="s">
        <v>78</v>
      </c>
      <c r="AR55" s="73"/>
      <c r="AS55" s="77">
        <v>0</v>
      </c>
      <c r="AT55" s="78">
        <f>ROUND(SUM(AV55:AW55),2)</f>
        <v>0</v>
      </c>
      <c r="AU55" s="79">
        <f>'01 - Stavební úpravy hygi...'!P106</f>
        <v>0</v>
      </c>
      <c r="AV55" s="78">
        <f>'01 - Stavební úpravy hygi...'!J33</f>
        <v>0</v>
      </c>
      <c r="AW55" s="78">
        <f>'01 - Stavební úpravy hygi...'!J34</f>
        <v>0</v>
      </c>
      <c r="AX55" s="78">
        <f>'01 - Stavební úpravy hygi...'!J35</f>
        <v>0</v>
      </c>
      <c r="AY55" s="78">
        <f>'01 - Stavební úpravy hygi...'!J36</f>
        <v>0</v>
      </c>
      <c r="AZ55" s="78">
        <f>'01 - Stavební úpravy hygi...'!F33</f>
        <v>0</v>
      </c>
      <c r="BA55" s="78">
        <f>'01 - Stavební úpravy hygi...'!F34</f>
        <v>0</v>
      </c>
      <c r="BB55" s="78">
        <f>'01 - Stavební úpravy hygi...'!F35</f>
        <v>0</v>
      </c>
      <c r="BC55" s="78">
        <f>'01 - Stavební úpravy hygi...'!F36</f>
        <v>0</v>
      </c>
      <c r="BD55" s="80">
        <f>'01 - Stavební úpravy hygi...'!F37</f>
        <v>0</v>
      </c>
      <c r="BT55" s="81" t="s">
        <v>79</v>
      </c>
      <c r="BV55" s="81" t="s">
        <v>73</v>
      </c>
      <c r="BW55" s="81" t="s">
        <v>80</v>
      </c>
      <c r="BX55" s="81" t="s">
        <v>5</v>
      </c>
      <c r="CL55" s="81" t="s">
        <v>19</v>
      </c>
      <c r="CM55" s="81" t="s">
        <v>81</v>
      </c>
    </row>
    <row r="56" spans="1:91" s="1" customFormat="1" ht="30" customHeight="1">
      <c r="B56" s="33"/>
      <c r="AR56" s="33"/>
    </row>
    <row r="57" spans="1:91" s="1" customFormat="1" ht="6.95" customHeight="1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3"/>
    </row>
  </sheetData>
  <sheetProtection algorithmName="SHA-512" hashValue="8iPraHbc8AvQy8yB3nfQSe6c1wvVhKU+hszPb2+ZzyoVIas2ehOPFOlLb5wx3xuSt0AJtnJ54P7Hlp+5I9JGHg==" saltValue="o6xlAtDLBfQBJnLs1/844DbgFgMkHKb+sTpCn87TyqNJ0v8OoBhvkVzDtrxa6i1JhUJPL97RLKMto3+rlmovW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Stavební úpravy hyg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8" t="s">
        <v>80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82</v>
      </c>
      <c r="L4" s="21"/>
      <c r="M4" s="8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7" t="str">
        <f>'Rekapitulace stavby'!K6</f>
        <v>STAVEBNÍ ÚPRAVY HYGIENICKÉHO ZÁZEMÍ TĚLOCVIČNY</v>
      </c>
      <c r="F7" s="308"/>
      <c r="G7" s="308"/>
      <c r="H7" s="308"/>
      <c r="L7" s="21"/>
    </row>
    <row r="8" spans="2:46" s="1" customFormat="1" ht="12" customHeight="1">
      <c r="B8" s="33"/>
      <c r="D8" s="28" t="s">
        <v>83</v>
      </c>
      <c r="L8" s="33"/>
    </row>
    <row r="9" spans="2:46" s="1" customFormat="1" ht="16.5" customHeight="1">
      <c r="B9" s="33"/>
      <c r="E9" s="289" t="s">
        <v>84</v>
      </c>
      <c r="F9" s="309"/>
      <c r="G9" s="309"/>
      <c r="H9" s="309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>
        <f>'Rekapitulace stavby'!AN8</f>
        <v>45845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19</v>
      </c>
      <c r="L14" s="33"/>
    </row>
    <row r="15" spans="2:46" s="1" customFormat="1" ht="18" customHeight="1">
      <c r="B15" s="33"/>
      <c r="E15" s="26" t="s">
        <v>26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0" t="str">
        <f>'Rekapitulace stavby'!E14</f>
        <v>Vyplň údaj</v>
      </c>
      <c r="F18" s="273"/>
      <c r="G18" s="273"/>
      <c r="H18" s="273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25</v>
      </c>
      <c r="J20" s="26" t="s">
        <v>19</v>
      </c>
      <c r="L20" s="33"/>
    </row>
    <row r="21" spans="2:12" s="1" customFormat="1" ht="18" customHeight="1">
      <c r="B21" s="33"/>
      <c r="E21" s="26" t="s">
        <v>31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33</v>
      </c>
      <c r="I23" s="28" t="s">
        <v>25</v>
      </c>
      <c r="J23" s="26" t="s">
        <v>19</v>
      </c>
      <c r="L23" s="33"/>
    </row>
    <row r="24" spans="2:12" s="1" customFormat="1" ht="18" customHeight="1">
      <c r="B24" s="33"/>
      <c r="E24" s="26" t="s">
        <v>34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16.5" customHeight="1">
      <c r="B27" s="83"/>
      <c r="E27" s="278" t="s">
        <v>19</v>
      </c>
      <c r="F27" s="278"/>
      <c r="G27" s="278"/>
      <c r="H27" s="278"/>
      <c r="L27" s="83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4" t="s">
        <v>37</v>
      </c>
      <c r="J30" s="64">
        <f>ROUND(J106,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>
      <c r="B33" s="33"/>
      <c r="D33" s="53" t="s">
        <v>41</v>
      </c>
      <c r="E33" s="28" t="s">
        <v>42</v>
      </c>
      <c r="F33" s="85">
        <f>ROUND((SUM(BE106:BE1091)),  2)</f>
        <v>0</v>
      </c>
      <c r="I33" s="86">
        <v>0.21</v>
      </c>
      <c r="J33" s="85">
        <f>ROUND(((SUM(BE106:BE1091))*I33),  2)</f>
        <v>0</v>
      </c>
      <c r="L33" s="33"/>
    </row>
    <row r="34" spans="2:12" s="1" customFormat="1" ht="14.45" customHeight="1">
      <c r="B34" s="33"/>
      <c r="E34" s="28" t="s">
        <v>43</v>
      </c>
      <c r="F34" s="85">
        <f>ROUND((SUM(BF106:BF1091)),  2)</f>
        <v>0</v>
      </c>
      <c r="I34" s="86">
        <v>0.12</v>
      </c>
      <c r="J34" s="85">
        <f>ROUND(((SUM(BF106:BF1091))*I34),  2)</f>
        <v>0</v>
      </c>
      <c r="L34" s="33"/>
    </row>
    <row r="35" spans="2:12" s="1" customFormat="1" ht="14.45" hidden="1" customHeight="1">
      <c r="B35" s="33"/>
      <c r="E35" s="28" t="s">
        <v>44</v>
      </c>
      <c r="F35" s="85">
        <f>ROUND((SUM(BG106:BG1091)),  2)</f>
        <v>0</v>
      </c>
      <c r="I35" s="86">
        <v>0.21</v>
      </c>
      <c r="J35" s="85">
        <f>0</f>
        <v>0</v>
      </c>
      <c r="L35" s="33"/>
    </row>
    <row r="36" spans="2:12" s="1" customFormat="1" ht="14.45" hidden="1" customHeight="1">
      <c r="B36" s="33"/>
      <c r="E36" s="28" t="s">
        <v>45</v>
      </c>
      <c r="F36" s="85">
        <f>ROUND((SUM(BH106:BH1091)),  2)</f>
        <v>0</v>
      </c>
      <c r="I36" s="86">
        <v>0.12</v>
      </c>
      <c r="J36" s="85">
        <f>0</f>
        <v>0</v>
      </c>
      <c r="L36" s="33"/>
    </row>
    <row r="37" spans="2:12" s="1" customFormat="1" ht="14.45" hidden="1" customHeight="1">
      <c r="B37" s="33"/>
      <c r="E37" s="28" t="s">
        <v>46</v>
      </c>
      <c r="F37" s="85">
        <f>ROUND((SUM(BI106:BI1091)),  2)</f>
        <v>0</v>
      </c>
      <c r="I37" s="86">
        <v>0</v>
      </c>
      <c r="J37" s="85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87"/>
      <c r="D39" s="88" t="s">
        <v>47</v>
      </c>
      <c r="E39" s="55"/>
      <c r="F39" s="55"/>
      <c r="G39" s="89" t="s">
        <v>48</v>
      </c>
      <c r="H39" s="90" t="s">
        <v>49</v>
      </c>
      <c r="I39" s="55"/>
      <c r="J39" s="91">
        <f>SUM(J30:J37)</f>
        <v>0</v>
      </c>
      <c r="K39" s="92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85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7" t="str">
        <f>E7</f>
        <v>STAVEBNÍ ÚPRAVY HYGIENICKÉHO ZÁZEMÍ TĚLOCVIČNY</v>
      </c>
      <c r="F48" s="308"/>
      <c r="G48" s="308"/>
      <c r="H48" s="308"/>
      <c r="L48" s="33"/>
    </row>
    <row r="49" spans="2:47" s="1" customFormat="1" ht="12" customHeight="1">
      <c r="B49" s="33"/>
      <c r="C49" s="28" t="s">
        <v>83</v>
      </c>
      <c r="L49" s="33"/>
    </row>
    <row r="50" spans="2:47" s="1" customFormat="1" ht="16.5" customHeight="1">
      <c r="B50" s="33"/>
      <c r="E50" s="289" t="str">
        <f>E9</f>
        <v>01 - Stavební úpravy hygienického zázemí tělocvičny</v>
      </c>
      <c r="F50" s="309"/>
      <c r="G50" s="309"/>
      <c r="H50" s="309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Studentská 1205, 363 01 Ostrov</v>
      </c>
      <c r="I52" s="28" t="s">
        <v>23</v>
      </c>
      <c r="J52" s="50">
        <f>IF(J12="","",J12)</f>
        <v>45845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24</v>
      </c>
      <c r="F54" s="26" t="str">
        <f>E15</f>
        <v>Gymnázium Ostrov, příspěvková organizace</v>
      </c>
      <c r="I54" s="28" t="s">
        <v>30</v>
      </c>
      <c r="J54" s="31" t="str">
        <f>E21</f>
        <v>Ing. Štěpán Mosler, Ing. Martin Harabiš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33</v>
      </c>
      <c r="J55" s="31" t="str">
        <f>E24</f>
        <v>Daniela Hahnová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3" t="s">
        <v>86</v>
      </c>
      <c r="D57" s="87"/>
      <c r="E57" s="87"/>
      <c r="F57" s="87"/>
      <c r="G57" s="87"/>
      <c r="H57" s="87"/>
      <c r="I57" s="87"/>
      <c r="J57" s="94" t="s">
        <v>87</v>
      </c>
      <c r="K57" s="87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5" t="s">
        <v>69</v>
      </c>
      <c r="J59" s="64">
        <f>J106</f>
        <v>0</v>
      </c>
      <c r="L59" s="33"/>
      <c r="AU59" s="18" t="s">
        <v>88</v>
      </c>
    </row>
    <row r="60" spans="2:47" s="8" customFormat="1" ht="24.95" customHeight="1">
      <c r="B60" s="96"/>
      <c r="D60" s="97" t="s">
        <v>89</v>
      </c>
      <c r="E60" s="98"/>
      <c r="F60" s="98"/>
      <c r="G60" s="98"/>
      <c r="H60" s="98"/>
      <c r="I60" s="98"/>
      <c r="J60" s="99">
        <f>J107</f>
        <v>0</v>
      </c>
      <c r="L60" s="96"/>
    </row>
    <row r="61" spans="2:47" s="9" customFormat="1" ht="19.899999999999999" customHeight="1">
      <c r="B61" s="100"/>
      <c r="D61" s="101" t="s">
        <v>90</v>
      </c>
      <c r="E61" s="102"/>
      <c r="F61" s="102"/>
      <c r="G61" s="102"/>
      <c r="H61" s="102"/>
      <c r="I61" s="102"/>
      <c r="J61" s="103">
        <f>J108</f>
        <v>0</v>
      </c>
      <c r="L61" s="100"/>
    </row>
    <row r="62" spans="2:47" s="9" customFormat="1" ht="19.899999999999999" customHeight="1">
      <c r="B62" s="100"/>
      <c r="D62" s="101" t="s">
        <v>91</v>
      </c>
      <c r="E62" s="102"/>
      <c r="F62" s="102"/>
      <c r="G62" s="102"/>
      <c r="H62" s="102"/>
      <c r="I62" s="102"/>
      <c r="J62" s="103">
        <f>J157</f>
        <v>0</v>
      </c>
      <c r="L62" s="100"/>
    </row>
    <row r="63" spans="2:47" s="9" customFormat="1" ht="14.85" customHeight="1">
      <c r="B63" s="100"/>
      <c r="D63" s="101" t="s">
        <v>92</v>
      </c>
      <c r="E63" s="102"/>
      <c r="F63" s="102"/>
      <c r="G63" s="102"/>
      <c r="H63" s="102"/>
      <c r="I63" s="102"/>
      <c r="J63" s="103">
        <f>J158</f>
        <v>0</v>
      </c>
      <c r="L63" s="100"/>
    </row>
    <row r="64" spans="2:47" s="9" customFormat="1" ht="14.85" customHeight="1">
      <c r="B64" s="100"/>
      <c r="D64" s="101" t="s">
        <v>93</v>
      </c>
      <c r="E64" s="102"/>
      <c r="F64" s="102"/>
      <c r="G64" s="102"/>
      <c r="H64" s="102"/>
      <c r="I64" s="102"/>
      <c r="J64" s="103">
        <f>J257</f>
        <v>0</v>
      </c>
      <c r="L64" s="100"/>
    </row>
    <row r="65" spans="2:12" s="9" customFormat="1" ht="14.85" customHeight="1">
      <c r="B65" s="100"/>
      <c r="D65" s="101" t="s">
        <v>94</v>
      </c>
      <c r="E65" s="102"/>
      <c r="F65" s="102"/>
      <c r="G65" s="102"/>
      <c r="H65" s="102"/>
      <c r="I65" s="102"/>
      <c r="J65" s="103">
        <f>J260</f>
        <v>0</v>
      </c>
      <c r="L65" s="100"/>
    </row>
    <row r="66" spans="2:12" s="9" customFormat="1" ht="19.899999999999999" customHeight="1">
      <c r="B66" s="100"/>
      <c r="D66" s="101" t="s">
        <v>95</v>
      </c>
      <c r="E66" s="102"/>
      <c r="F66" s="102"/>
      <c r="G66" s="102"/>
      <c r="H66" s="102"/>
      <c r="I66" s="102"/>
      <c r="J66" s="103">
        <f>J288</f>
        <v>0</v>
      </c>
      <c r="L66" s="100"/>
    </row>
    <row r="67" spans="2:12" s="9" customFormat="1" ht="14.85" customHeight="1">
      <c r="B67" s="100"/>
      <c r="D67" s="101" t="s">
        <v>96</v>
      </c>
      <c r="E67" s="102"/>
      <c r="F67" s="102"/>
      <c r="G67" s="102"/>
      <c r="H67" s="102"/>
      <c r="I67" s="102"/>
      <c r="J67" s="103">
        <f>J289</f>
        <v>0</v>
      </c>
      <c r="L67" s="100"/>
    </row>
    <row r="68" spans="2:12" s="9" customFormat="1" ht="14.85" customHeight="1">
      <c r="B68" s="100"/>
      <c r="D68" s="101" t="s">
        <v>97</v>
      </c>
      <c r="E68" s="102"/>
      <c r="F68" s="102"/>
      <c r="G68" s="102"/>
      <c r="H68" s="102"/>
      <c r="I68" s="102"/>
      <c r="J68" s="103">
        <f>J295</f>
        <v>0</v>
      </c>
      <c r="L68" s="100"/>
    </row>
    <row r="69" spans="2:12" s="9" customFormat="1" ht="14.85" customHeight="1">
      <c r="B69" s="100"/>
      <c r="D69" s="101" t="s">
        <v>98</v>
      </c>
      <c r="E69" s="102"/>
      <c r="F69" s="102"/>
      <c r="G69" s="102"/>
      <c r="H69" s="102"/>
      <c r="I69" s="102"/>
      <c r="J69" s="103">
        <f>J306</f>
        <v>0</v>
      </c>
      <c r="L69" s="100"/>
    </row>
    <row r="70" spans="2:12" s="9" customFormat="1" ht="19.899999999999999" customHeight="1">
      <c r="B70" s="100"/>
      <c r="D70" s="101" t="s">
        <v>99</v>
      </c>
      <c r="E70" s="102"/>
      <c r="F70" s="102"/>
      <c r="G70" s="102"/>
      <c r="H70" s="102"/>
      <c r="I70" s="102"/>
      <c r="J70" s="103">
        <f>J431</f>
        <v>0</v>
      </c>
      <c r="L70" s="100"/>
    </row>
    <row r="71" spans="2:12" s="9" customFormat="1" ht="19.899999999999999" customHeight="1">
      <c r="B71" s="100"/>
      <c r="D71" s="101" t="s">
        <v>100</v>
      </c>
      <c r="E71" s="102"/>
      <c r="F71" s="102"/>
      <c r="G71" s="102"/>
      <c r="H71" s="102"/>
      <c r="I71" s="102"/>
      <c r="J71" s="103">
        <f>J453</f>
        <v>0</v>
      </c>
      <c r="L71" s="100"/>
    </row>
    <row r="72" spans="2:12" s="8" customFormat="1" ht="24.95" customHeight="1">
      <c r="B72" s="96"/>
      <c r="D72" s="97" t="s">
        <v>101</v>
      </c>
      <c r="E72" s="98"/>
      <c r="F72" s="98"/>
      <c r="G72" s="98"/>
      <c r="H72" s="98"/>
      <c r="I72" s="98"/>
      <c r="J72" s="99">
        <f>J457</f>
        <v>0</v>
      </c>
      <c r="L72" s="96"/>
    </row>
    <row r="73" spans="2:12" s="9" customFormat="1" ht="19.899999999999999" customHeight="1">
      <c r="B73" s="100"/>
      <c r="D73" s="101" t="s">
        <v>102</v>
      </c>
      <c r="E73" s="102"/>
      <c r="F73" s="102"/>
      <c r="G73" s="102"/>
      <c r="H73" s="102"/>
      <c r="I73" s="102"/>
      <c r="J73" s="103">
        <f>J458</f>
        <v>0</v>
      </c>
      <c r="L73" s="100"/>
    </row>
    <row r="74" spans="2:12" s="9" customFormat="1" ht="19.899999999999999" customHeight="1">
      <c r="B74" s="100"/>
      <c r="D74" s="101" t="s">
        <v>103</v>
      </c>
      <c r="E74" s="102"/>
      <c r="F74" s="102"/>
      <c r="G74" s="102"/>
      <c r="H74" s="102"/>
      <c r="I74" s="102"/>
      <c r="J74" s="103">
        <f>J487</f>
        <v>0</v>
      </c>
      <c r="L74" s="100"/>
    </row>
    <row r="75" spans="2:12" s="9" customFormat="1" ht="19.899999999999999" customHeight="1">
      <c r="B75" s="100"/>
      <c r="D75" s="101" t="s">
        <v>104</v>
      </c>
      <c r="E75" s="102"/>
      <c r="F75" s="102"/>
      <c r="G75" s="102"/>
      <c r="H75" s="102"/>
      <c r="I75" s="102"/>
      <c r="J75" s="103">
        <f>J508</f>
        <v>0</v>
      </c>
      <c r="L75" s="100"/>
    </row>
    <row r="76" spans="2:12" s="9" customFormat="1" ht="19.899999999999999" customHeight="1">
      <c r="B76" s="100"/>
      <c r="D76" s="101" t="s">
        <v>105</v>
      </c>
      <c r="E76" s="102"/>
      <c r="F76" s="102"/>
      <c r="G76" s="102"/>
      <c r="H76" s="102"/>
      <c r="I76" s="102"/>
      <c r="J76" s="103">
        <f>J571</f>
        <v>0</v>
      </c>
      <c r="L76" s="100"/>
    </row>
    <row r="77" spans="2:12" s="9" customFormat="1" ht="19.899999999999999" customHeight="1">
      <c r="B77" s="100"/>
      <c r="D77" s="101" t="s">
        <v>106</v>
      </c>
      <c r="E77" s="102"/>
      <c r="F77" s="102"/>
      <c r="G77" s="102"/>
      <c r="H77" s="102"/>
      <c r="I77" s="102"/>
      <c r="J77" s="103">
        <f>J578</f>
        <v>0</v>
      </c>
      <c r="L77" s="100"/>
    </row>
    <row r="78" spans="2:12" s="9" customFormat="1" ht="19.899999999999999" customHeight="1">
      <c r="B78" s="100"/>
      <c r="D78" s="101" t="s">
        <v>107</v>
      </c>
      <c r="E78" s="102"/>
      <c r="F78" s="102"/>
      <c r="G78" s="102"/>
      <c r="H78" s="102"/>
      <c r="I78" s="102"/>
      <c r="J78" s="103">
        <f>J605</f>
        <v>0</v>
      </c>
      <c r="L78" s="100"/>
    </row>
    <row r="79" spans="2:12" s="9" customFormat="1" ht="19.899999999999999" customHeight="1">
      <c r="B79" s="100"/>
      <c r="D79" s="101" t="s">
        <v>108</v>
      </c>
      <c r="E79" s="102"/>
      <c r="F79" s="102"/>
      <c r="G79" s="102"/>
      <c r="H79" s="102"/>
      <c r="I79" s="102"/>
      <c r="J79" s="103">
        <f>J674</f>
        <v>0</v>
      </c>
      <c r="L79" s="100"/>
    </row>
    <row r="80" spans="2:12" s="9" customFormat="1" ht="19.899999999999999" customHeight="1">
      <c r="B80" s="100"/>
      <c r="D80" s="101" t="s">
        <v>109</v>
      </c>
      <c r="E80" s="102"/>
      <c r="F80" s="102"/>
      <c r="G80" s="102"/>
      <c r="H80" s="102"/>
      <c r="I80" s="102"/>
      <c r="J80" s="103">
        <f>J785</f>
        <v>0</v>
      </c>
      <c r="L80" s="100"/>
    </row>
    <row r="81" spans="2:12" s="9" customFormat="1" ht="19.899999999999999" customHeight="1">
      <c r="B81" s="100"/>
      <c r="D81" s="101" t="s">
        <v>110</v>
      </c>
      <c r="E81" s="102"/>
      <c r="F81" s="102"/>
      <c r="G81" s="102"/>
      <c r="H81" s="102"/>
      <c r="I81" s="102"/>
      <c r="J81" s="103">
        <f>J870</f>
        <v>0</v>
      </c>
      <c r="L81" s="100"/>
    </row>
    <row r="82" spans="2:12" s="9" customFormat="1" ht="19.899999999999999" customHeight="1">
      <c r="B82" s="100"/>
      <c r="D82" s="101" t="s">
        <v>111</v>
      </c>
      <c r="E82" s="102"/>
      <c r="F82" s="102"/>
      <c r="G82" s="102"/>
      <c r="H82" s="102"/>
      <c r="I82" s="102"/>
      <c r="J82" s="103">
        <f>J985</f>
        <v>0</v>
      </c>
      <c r="L82" s="100"/>
    </row>
    <row r="83" spans="2:12" s="9" customFormat="1" ht="19.899999999999999" customHeight="1">
      <c r="B83" s="100"/>
      <c r="D83" s="101" t="s">
        <v>112</v>
      </c>
      <c r="E83" s="102"/>
      <c r="F83" s="102"/>
      <c r="G83" s="102"/>
      <c r="H83" s="102"/>
      <c r="I83" s="102"/>
      <c r="J83" s="103">
        <f>J1011</f>
        <v>0</v>
      </c>
      <c r="L83" s="100"/>
    </row>
    <row r="84" spans="2:12" s="8" customFormat="1" ht="24.95" customHeight="1">
      <c r="B84" s="96"/>
      <c r="D84" s="97" t="s">
        <v>113</v>
      </c>
      <c r="E84" s="98"/>
      <c r="F84" s="98"/>
      <c r="G84" s="98"/>
      <c r="H84" s="98"/>
      <c r="I84" s="98"/>
      <c r="J84" s="99">
        <f>J1081</f>
        <v>0</v>
      </c>
      <c r="L84" s="96"/>
    </row>
    <row r="85" spans="2:12" s="9" customFormat="1" ht="19.899999999999999" customHeight="1">
      <c r="B85" s="100"/>
      <c r="D85" s="101" t="s">
        <v>114</v>
      </c>
      <c r="E85" s="102"/>
      <c r="F85" s="102"/>
      <c r="G85" s="102"/>
      <c r="H85" s="102"/>
      <c r="I85" s="102"/>
      <c r="J85" s="103">
        <f>J1082</f>
        <v>0</v>
      </c>
      <c r="L85" s="100"/>
    </row>
    <row r="86" spans="2:12" s="9" customFormat="1" ht="19.899999999999999" customHeight="1">
      <c r="B86" s="100"/>
      <c r="D86" s="101" t="s">
        <v>115</v>
      </c>
      <c r="E86" s="102"/>
      <c r="F86" s="102"/>
      <c r="G86" s="102"/>
      <c r="H86" s="102"/>
      <c r="I86" s="102"/>
      <c r="J86" s="103">
        <f>J1087</f>
        <v>0</v>
      </c>
      <c r="L86" s="100"/>
    </row>
    <row r="87" spans="2:12" s="1" customFormat="1" ht="21.75" customHeight="1">
      <c r="B87" s="33"/>
      <c r="L87" s="33"/>
    </row>
    <row r="88" spans="2:12" s="1" customFormat="1" ht="6.95" customHeight="1"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33"/>
    </row>
    <row r="92" spans="2:12" s="1" customFormat="1" ht="6.95" customHeight="1">
      <c r="B92" s="44"/>
      <c r="C92" s="45"/>
      <c r="D92" s="45"/>
      <c r="E92" s="45"/>
      <c r="F92" s="45"/>
      <c r="G92" s="45"/>
      <c r="H92" s="45"/>
      <c r="I92" s="45"/>
      <c r="J92" s="45"/>
      <c r="K92" s="45"/>
      <c r="L92" s="33"/>
    </row>
    <row r="93" spans="2:12" s="1" customFormat="1" ht="24.95" customHeight="1">
      <c r="B93" s="33"/>
      <c r="C93" s="22" t="s">
        <v>116</v>
      </c>
      <c r="L93" s="33"/>
    </row>
    <row r="94" spans="2:12" s="1" customFormat="1" ht="6.95" customHeight="1">
      <c r="B94" s="33"/>
      <c r="L94" s="33"/>
    </row>
    <row r="95" spans="2:12" s="1" customFormat="1" ht="12" customHeight="1">
      <c r="B95" s="33"/>
      <c r="C95" s="28" t="s">
        <v>16</v>
      </c>
      <c r="L95" s="33"/>
    </row>
    <row r="96" spans="2:12" s="1" customFormat="1" ht="16.5" customHeight="1">
      <c r="B96" s="33"/>
      <c r="E96" s="307" t="str">
        <f>E7</f>
        <v>STAVEBNÍ ÚPRAVY HYGIENICKÉHO ZÁZEMÍ TĚLOCVIČNY</v>
      </c>
      <c r="F96" s="308"/>
      <c r="G96" s="308"/>
      <c r="H96" s="308"/>
      <c r="L96" s="33"/>
    </row>
    <row r="97" spans="2:65" s="1" customFormat="1" ht="12" customHeight="1">
      <c r="B97" s="33"/>
      <c r="C97" s="28" t="s">
        <v>83</v>
      </c>
      <c r="L97" s="33"/>
    </row>
    <row r="98" spans="2:65" s="1" customFormat="1" ht="16.5" customHeight="1">
      <c r="B98" s="33"/>
      <c r="E98" s="289" t="str">
        <f>E9</f>
        <v>01 - Stavební úpravy hygienického zázemí tělocvičny</v>
      </c>
      <c r="F98" s="309"/>
      <c r="G98" s="309"/>
      <c r="H98" s="309"/>
      <c r="L98" s="33"/>
    </row>
    <row r="99" spans="2:65" s="1" customFormat="1" ht="6.95" customHeight="1">
      <c r="B99" s="33"/>
      <c r="L99" s="33"/>
    </row>
    <row r="100" spans="2:65" s="1" customFormat="1" ht="12" customHeight="1">
      <c r="B100" s="33"/>
      <c r="C100" s="28" t="s">
        <v>21</v>
      </c>
      <c r="F100" s="26" t="str">
        <f>F12</f>
        <v>Studentská 1205, 363 01 Ostrov</v>
      </c>
      <c r="I100" s="28" t="s">
        <v>23</v>
      </c>
      <c r="J100" s="50">
        <f>IF(J12="","",J12)</f>
        <v>45845</v>
      </c>
      <c r="L100" s="33"/>
    </row>
    <row r="101" spans="2:65" s="1" customFormat="1" ht="6.95" customHeight="1">
      <c r="B101" s="33"/>
      <c r="L101" s="33"/>
    </row>
    <row r="102" spans="2:65" s="1" customFormat="1" ht="25.7" customHeight="1">
      <c r="B102" s="33"/>
      <c r="C102" s="28" t="s">
        <v>24</v>
      </c>
      <c r="F102" s="26" t="str">
        <f>E15</f>
        <v>Gymnázium Ostrov, příspěvková organizace</v>
      </c>
      <c r="I102" s="28" t="s">
        <v>30</v>
      </c>
      <c r="J102" s="31" t="str">
        <f>E21</f>
        <v>Ing. Štěpán Mosler, Ing. Martin Harabiš</v>
      </c>
      <c r="L102" s="33"/>
    </row>
    <row r="103" spans="2:65" s="1" customFormat="1" ht="15.2" customHeight="1">
      <c r="B103" s="33"/>
      <c r="C103" s="28" t="s">
        <v>28</v>
      </c>
      <c r="F103" s="26" t="str">
        <f>IF(E18="","",E18)</f>
        <v>Vyplň údaj</v>
      </c>
      <c r="I103" s="28" t="s">
        <v>33</v>
      </c>
      <c r="J103" s="31" t="str">
        <f>E24</f>
        <v>Daniela Hahnová</v>
      </c>
      <c r="L103" s="33"/>
    </row>
    <row r="104" spans="2:65" s="1" customFormat="1" ht="10.35" customHeight="1">
      <c r="B104" s="33"/>
      <c r="L104" s="33"/>
    </row>
    <row r="105" spans="2:65" s="10" customFormat="1" ht="29.25" customHeight="1">
      <c r="B105" s="104"/>
      <c r="C105" s="105" t="s">
        <v>117</v>
      </c>
      <c r="D105" s="106" t="s">
        <v>56</v>
      </c>
      <c r="E105" s="106" t="s">
        <v>52</v>
      </c>
      <c r="F105" s="106" t="s">
        <v>53</v>
      </c>
      <c r="G105" s="106" t="s">
        <v>118</v>
      </c>
      <c r="H105" s="106" t="s">
        <v>119</v>
      </c>
      <c r="I105" s="106" t="s">
        <v>120</v>
      </c>
      <c r="J105" s="106" t="s">
        <v>87</v>
      </c>
      <c r="K105" s="107" t="s">
        <v>121</v>
      </c>
      <c r="L105" s="104"/>
      <c r="M105" s="57" t="s">
        <v>19</v>
      </c>
      <c r="N105" s="58" t="s">
        <v>41</v>
      </c>
      <c r="O105" s="58" t="s">
        <v>122</v>
      </c>
      <c r="P105" s="58" t="s">
        <v>123</v>
      </c>
      <c r="Q105" s="58" t="s">
        <v>124</v>
      </c>
      <c r="R105" s="58" t="s">
        <v>125</v>
      </c>
      <c r="S105" s="58" t="s">
        <v>126</v>
      </c>
      <c r="T105" s="59" t="s">
        <v>127</v>
      </c>
    </row>
    <row r="106" spans="2:65" s="1" customFormat="1" ht="22.9" customHeight="1">
      <c r="B106" s="33"/>
      <c r="C106" s="62" t="s">
        <v>128</v>
      </c>
      <c r="J106" s="108">
        <f>BK106</f>
        <v>0</v>
      </c>
      <c r="L106" s="33"/>
      <c r="M106" s="60"/>
      <c r="N106" s="51"/>
      <c r="O106" s="51"/>
      <c r="P106" s="109">
        <f>P107+P457+P1081</f>
        <v>0</v>
      </c>
      <c r="Q106" s="51"/>
      <c r="R106" s="109">
        <f>R107+R457+R1081</f>
        <v>23.449720980000002</v>
      </c>
      <c r="S106" s="51"/>
      <c r="T106" s="110">
        <f>T107+T457+T1081</f>
        <v>16.414628189999998</v>
      </c>
      <c r="AT106" s="18" t="s">
        <v>70</v>
      </c>
      <c r="AU106" s="18" t="s">
        <v>88</v>
      </c>
      <c r="BK106" s="111">
        <f>BK107+BK457+BK1081</f>
        <v>0</v>
      </c>
    </row>
    <row r="107" spans="2:65" s="11" customFormat="1" ht="25.9" customHeight="1">
      <c r="B107" s="112"/>
      <c r="D107" s="113" t="s">
        <v>70</v>
      </c>
      <c r="E107" s="114" t="s">
        <v>129</v>
      </c>
      <c r="F107" s="114" t="s">
        <v>130</v>
      </c>
      <c r="I107" s="115"/>
      <c r="J107" s="116">
        <f>BK107</f>
        <v>0</v>
      </c>
      <c r="L107" s="112"/>
      <c r="M107" s="117"/>
      <c r="P107" s="118">
        <f>P108+P157+P288+P431+P453</f>
        <v>0</v>
      </c>
      <c r="R107" s="118">
        <f>R108+R157+R288+R431+R453</f>
        <v>10.243348190000001</v>
      </c>
      <c r="T107" s="119">
        <f>T108+T157+T288+T431+T453</f>
        <v>16.06247608</v>
      </c>
      <c r="AR107" s="113" t="s">
        <v>79</v>
      </c>
      <c r="AT107" s="120" t="s">
        <v>70</v>
      </c>
      <c r="AU107" s="120" t="s">
        <v>71</v>
      </c>
      <c r="AY107" s="113" t="s">
        <v>131</v>
      </c>
      <c r="BK107" s="121">
        <f>BK108+BK157+BK288+BK431+BK453</f>
        <v>0</v>
      </c>
    </row>
    <row r="108" spans="2:65" s="11" customFormat="1" ht="22.9" customHeight="1">
      <c r="B108" s="112"/>
      <c r="D108" s="113" t="s">
        <v>70</v>
      </c>
      <c r="E108" s="122" t="s">
        <v>132</v>
      </c>
      <c r="F108" s="122" t="s">
        <v>133</v>
      </c>
      <c r="I108" s="115"/>
      <c r="J108" s="123">
        <f>BK108</f>
        <v>0</v>
      </c>
      <c r="L108" s="112"/>
      <c r="M108" s="117"/>
      <c r="P108" s="118">
        <f>SUM(P109:P156)</f>
        <v>0</v>
      </c>
      <c r="R108" s="118">
        <f>SUM(R109:R156)</f>
        <v>5.1129401300000001</v>
      </c>
      <c r="T108" s="119">
        <f>SUM(T109:T156)</f>
        <v>0</v>
      </c>
      <c r="AR108" s="113" t="s">
        <v>79</v>
      </c>
      <c r="AT108" s="120" t="s">
        <v>70</v>
      </c>
      <c r="AU108" s="120" t="s">
        <v>79</v>
      </c>
      <c r="AY108" s="113" t="s">
        <v>131</v>
      </c>
      <c r="BK108" s="121">
        <f>SUM(BK109:BK156)</f>
        <v>0</v>
      </c>
    </row>
    <row r="109" spans="2:65" s="1" customFormat="1" ht="24.2" customHeight="1">
      <c r="B109" s="33"/>
      <c r="C109" s="124" t="s">
        <v>79</v>
      </c>
      <c r="D109" s="124" t="s">
        <v>134</v>
      </c>
      <c r="E109" s="125" t="s">
        <v>135</v>
      </c>
      <c r="F109" s="126" t="s">
        <v>136</v>
      </c>
      <c r="G109" s="127" t="s">
        <v>137</v>
      </c>
      <c r="H109" s="128">
        <v>0.10299999999999999</v>
      </c>
      <c r="I109" s="129"/>
      <c r="J109" s="130">
        <f>ROUND(I109*H109,2)</f>
        <v>0</v>
      </c>
      <c r="K109" s="126" t="s">
        <v>138</v>
      </c>
      <c r="L109" s="33"/>
      <c r="M109" s="131" t="s">
        <v>19</v>
      </c>
      <c r="N109" s="132" t="s">
        <v>42</v>
      </c>
      <c r="P109" s="133">
        <f>O109*H109</f>
        <v>0</v>
      </c>
      <c r="Q109" s="133">
        <v>1.0900000000000001</v>
      </c>
      <c r="R109" s="133">
        <f>Q109*H109</f>
        <v>0.11227000000000001</v>
      </c>
      <c r="S109" s="133">
        <v>0</v>
      </c>
      <c r="T109" s="134">
        <f>S109*H109</f>
        <v>0</v>
      </c>
      <c r="AR109" s="135" t="s">
        <v>139</v>
      </c>
      <c r="AT109" s="135" t="s">
        <v>134</v>
      </c>
      <c r="AU109" s="135" t="s">
        <v>81</v>
      </c>
      <c r="AY109" s="18" t="s">
        <v>131</v>
      </c>
      <c r="BE109" s="136">
        <f>IF(N109="základní",J109,0)</f>
        <v>0</v>
      </c>
      <c r="BF109" s="136">
        <f>IF(N109="snížená",J109,0)</f>
        <v>0</v>
      </c>
      <c r="BG109" s="136">
        <f>IF(N109="zákl. přenesená",J109,0)</f>
        <v>0</v>
      </c>
      <c r="BH109" s="136">
        <f>IF(N109="sníž. přenesená",J109,0)</f>
        <v>0</v>
      </c>
      <c r="BI109" s="136">
        <f>IF(N109="nulová",J109,0)</f>
        <v>0</v>
      </c>
      <c r="BJ109" s="18" t="s">
        <v>79</v>
      </c>
      <c r="BK109" s="136">
        <f>ROUND(I109*H109,2)</f>
        <v>0</v>
      </c>
      <c r="BL109" s="18" t="s">
        <v>139</v>
      </c>
      <c r="BM109" s="135" t="s">
        <v>140</v>
      </c>
    </row>
    <row r="110" spans="2:65" s="1" customFormat="1" ht="19.5">
      <c r="B110" s="33"/>
      <c r="D110" s="137" t="s">
        <v>141</v>
      </c>
      <c r="F110" s="138" t="s">
        <v>142</v>
      </c>
      <c r="I110" s="139"/>
      <c r="L110" s="33"/>
      <c r="M110" s="140"/>
      <c r="T110" s="54"/>
      <c r="AT110" s="18" t="s">
        <v>141</v>
      </c>
      <c r="AU110" s="18" t="s">
        <v>81</v>
      </c>
    </row>
    <row r="111" spans="2:65" s="1" customFormat="1" ht="11.25">
      <c r="B111" s="33"/>
      <c r="D111" s="141" t="s">
        <v>143</v>
      </c>
      <c r="F111" s="142" t="s">
        <v>144</v>
      </c>
      <c r="I111" s="139"/>
      <c r="L111" s="33"/>
      <c r="M111" s="140"/>
      <c r="T111" s="54"/>
      <c r="AT111" s="18" t="s">
        <v>143</v>
      </c>
      <c r="AU111" s="18" t="s">
        <v>81</v>
      </c>
    </row>
    <row r="112" spans="2:65" s="12" customFormat="1" ht="22.5">
      <c r="B112" s="143"/>
      <c r="D112" s="137" t="s">
        <v>145</v>
      </c>
      <c r="E112" s="144" t="s">
        <v>19</v>
      </c>
      <c r="F112" s="145" t="s">
        <v>146</v>
      </c>
      <c r="H112" s="146">
        <v>0.10299999999999999</v>
      </c>
      <c r="I112" s="147"/>
      <c r="L112" s="143"/>
      <c r="M112" s="148"/>
      <c r="T112" s="149"/>
      <c r="AT112" s="144" t="s">
        <v>145</v>
      </c>
      <c r="AU112" s="144" t="s">
        <v>81</v>
      </c>
      <c r="AV112" s="12" t="s">
        <v>81</v>
      </c>
      <c r="AW112" s="12" t="s">
        <v>32</v>
      </c>
      <c r="AX112" s="12" t="s">
        <v>79</v>
      </c>
      <c r="AY112" s="144" t="s">
        <v>131</v>
      </c>
    </row>
    <row r="113" spans="2:65" s="1" customFormat="1" ht="16.5" customHeight="1">
      <c r="B113" s="33"/>
      <c r="C113" s="124" t="s">
        <v>81</v>
      </c>
      <c r="D113" s="124" t="s">
        <v>134</v>
      </c>
      <c r="E113" s="125" t="s">
        <v>147</v>
      </c>
      <c r="F113" s="126" t="s">
        <v>148</v>
      </c>
      <c r="G113" s="127" t="s">
        <v>149</v>
      </c>
      <c r="H113" s="128">
        <v>0.26600000000000001</v>
      </c>
      <c r="I113" s="129"/>
      <c r="J113" s="130">
        <f>ROUND(I113*H113,2)</f>
        <v>0</v>
      </c>
      <c r="K113" s="126" t="s">
        <v>138</v>
      </c>
      <c r="L113" s="33"/>
      <c r="M113" s="131" t="s">
        <v>19</v>
      </c>
      <c r="N113" s="132" t="s">
        <v>42</v>
      </c>
      <c r="P113" s="133">
        <f>O113*H113</f>
        <v>0</v>
      </c>
      <c r="Q113" s="133">
        <v>1.94302</v>
      </c>
      <c r="R113" s="133">
        <f>Q113*H113</f>
        <v>0.51684331999999999</v>
      </c>
      <c r="S113" s="133">
        <v>0</v>
      </c>
      <c r="T113" s="134">
        <f>S113*H113</f>
        <v>0</v>
      </c>
      <c r="AR113" s="135" t="s">
        <v>139</v>
      </c>
      <c r="AT113" s="135" t="s">
        <v>134</v>
      </c>
      <c r="AU113" s="135" t="s">
        <v>81</v>
      </c>
      <c r="AY113" s="18" t="s">
        <v>131</v>
      </c>
      <c r="BE113" s="136">
        <f>IF(N113="základní",J113,0)</f>
        <v>0</v>
      </c>
      <c r="BF113" s="136">
        <f>IF(N113="snížená",J113,0)</f>
        <v>0</v>
      </c>
      <c r="BG113" s="136">
        <f>IF(N113="zákl. přenesená",J113,0)</f>
        <v>0</v>
      </c>
      <c r="BH113" s="136">
        <f>IF(N113="sníž. přenesená",J113,0)</f>
        <v>0</v>
      </c>
      <c r="BI113" s="136">
        <f>IF(N113="nulová",J113,0)</f>
        <v>0</v>
      </c>
      <c r="BJ113" s="18" t="s">
        <v>79</v>
      </c>
      <c r="BK113" s="136">
        <f>ROUND(I113*H113,2)</f>
        <v>0</v>
      </c>
      <c r="BL113" s="18" t="s">
        <v>139</v>
      </c>
      <c r="BM113" s="135" t="s">
        <v>150</v>
      </c>
    </row>
    <row r="114" spans="2:65" s="1" customFormat="1" ht="11.25">
      <c r="B114" s="33"/>
      <c r="D114" s="137" t="s">
        <v>141</v>
      </c>
      <c r="F114" s="138" t="s">
        <v>151</v>
      </c>
      <c r="I114" s="139"/>
      <c r="L114" s="33"/>
      <c r="M114" s="140"/>
      <c r="T114" s="54"/>
      <c r="AT114" s="18" t="s">
        <v>141</v>
      </c>
      <c r="AU114" s="18" t="s">
        <v>81</v>
      </c>
    </row>
    <row r="115" spans="2:65" s="1" customFormat="1" ht="11.25">
      <c r="B115" s="33"/>
      <c r="D115" s="141" t="s">
        <v>143</v>
      </c>
      <c r="F115" s="142" t="s">
        <v>152</v>
      </c>
      <c r="I115" s="139"/>
      <c r="L115" s="33"/>
      <c r="M115" s="140"/>
      <c r="T115" s="54"/>
      <c r="AT115" s="18" t="s">
        <v>143</v>
      </c>
      <c r="AU115" s="18" t="s">
        <v>81</v>
      </c>
    </row>
    <row r="116" spans="2:65" s="12" customFormat="1" ht="22.5">
      <c r="B116" s="143"/>
      <c r="D116" s="137" t="s">
        <v>145</v>
      </c>
      <c r="E116" s="144" t="s">
        <v>19</v>
      </c>
      <c r="F116" s="145" t="s">
        <v>153</v>
      </c>
      <c r="H116" s="146">
        <v>0.26600000000000001</v>
      </c>
      <c r="I116" s="147"/>
      <c r="L116" s="143"/>
      <c r="M116" s="148"/>
      <c r="T116" s="149"/>
      <c r="AT116" s="144" t="s">
        <v>145</v>
      </c>
      <c r="AU116" s="144" t="s">
        <v>81</v>
      </c>
      <c r="AV116" s="12" t="s">
        <v>81</v>
      </c>
      <c r="AW116" s="12" t="s">
        <v>32</v>
      </c>
      <c r="AX116" s="12" t="s">
        <v>79</v>
      </c>
      <c r="AY116" s="144" t="s">
        <v>131</v>
      </c>
    </row>
    <row r="117" spans="2:65" s="1" customFormat="1" ht="24.2" customHeight="1">
      <c r="B117" s="33"/>
      <c r="C117" s="124" t="s">
        <v>132</v>
      </c>
      <c r="D117" s="124" t="s">
        <v>134</v>
      </c>
      <c r="E117" s="125" t="s">
        <v>154</v>
      </c>
      <c r="F117" s="126" t="s">
        <v>155</v>
      </c>
      <c r="G117" s="127" t="s">
        <v>156</v>
      </c>
      <c r="H117" s="128">
        <v>5.31</v>
      </c>
      <c r="I117" s="129"/>
      <c r="J117" s="130">
        <f>ROUND(I117*H117,2)</f>
        <v>0</v>
      </c>
      <c r="K117" s="126" t="s">
        <v>138</v>
      </c>
      <c r="L117" s="33"/>
      <c r="M117" s="131" t="s">
        <v>19</v>
      </c>
      <c r="N117" s="132" t="s">
        <v>42</v>
      </c>
      <c r="P117" s="133">
        <f>O117*H117</f>
        <v>0</v>
      </c>
      <c r="Q117" s="133">
        <v>7.8499999999999993E-3</v>
      </c>
      <c r="R117" s="133">
        <f>Q117*H117</f>
        <v>4.1683499999999991E-2</v>
      </c>
      <c r="S117" s="133">
        <v>0</v>
      </c>
      <c r="T117" s="134">
        <f>S117*H117</f>
        <v>0</v>
      </c>
      <c r="AR117" s="135" t="s">
        <v>139</v>
      </c>
      <c r="AT117" s="135" t="s">
        <v>134</v>
      </c>
      <c r="AU117" s="135" t="s">
        <v>81</v>
      </c>
      <c r="AY117" s="18" t="s">
        <v>131</v>
      </c>
      <c r="BE117" s="136">
        <f>IF(N117="základní",J117,0)</f>
        <v>0</v>
      </c>
      <c r="BF117" s="136">
        <f>IF(N117="snížená",J117,0)</f>
        <v>0</v>
      </c>
      <c r="BG117" s="136">
        <f>IF(N117="zákl. přenesená",J117,0)</f>
        <v>0</v>
      </c>
      <c r="BH117" s="136">
        <f>IF(N117="sníž. přenesená",J117,0)</f>
        <v>0</v>
      </c>
      <c r="BI117" s="136">
        <f>IF(N117="nulová",J117,0)</f>
        <v>0</v>
      </c>
      <c r="BJ117" s="18" t="s">
        <v>79</v>
      </c>
      <c r="BK117" s="136">
        <f>ROUND(I117*H117,2)</f>
        <v>0</v>
      </c>
      <c r="BL117" s="18" t="s">
        <v>139</v>
      </c>
      <c r="BM117" s="135" t="s">
        <v>157</v>
      </c>
    </row>
    <row r="118" spans="2:65" s="1" customFormat="1" ht="29.25">
      <c r="B118" s="33"/>
      <c r="D118" s="137" t="s">
        <v>141</v>
      </c>
      <c r="F118" s="138" t="s">
        <v>158</v>
      </c>
      <c r="I118" s="139"/>
      <c r="L118" s="33"/>
      <c r="M118" s="140"/>
      <c r="T118" s="54"/>
      <c r="AT118" s="18" t="s">
        <v>141</v>
      </c>
      <c r="AU118" s="18" t="s">
        <v>81</v>
      </c>
    </row>
    <row r="119" spans="2:65" s="1" customFormat="1" ht="11.25">
      <c r="B119" s="33"/>
      <c r="D119" s="141" t="s">
        <v>143</v>
      </c>
      <c r="F119" s="142" t="s">
        <v>159</v>
      </c>
      <c r="I119" s="139"/>
      <c r="L119" s="33"/>
      <c r="M119" s="140"/>
      <c r="T119" s="54"/>
      <c r="AT119" s="18" t="s">
        <v>143</v>
      </c>
      <c r="AU119" s="18" t="s">
        <v>81</v>
      </c>
    </row>
    <row r="120" spans="2:65" s="12" customFormat="1" ht="22.5">
      <c r="B120" s="143"/>
      <c r="D120" s="137" t="s">
        <v>145</v>
      </c>
      <c r="E120" s="144" t="s">
        <v>19</v>
      </c>
      <c r="F120" s="145" t="s">
        <v>160</v>
      </c>
      <c r="H120" s="146">
        <v>5.31</v>
      </c>
      <c r="I120" s="147"/>
      <c r="L120" s="143"/>
      <c r="M120" s="148"/>
      <c r="T120" s="149"/>
      <c r="AT120" s="144" t="s">
        <v>145</v>
      </c>
      <c r="AU120" s="144" t="s">
        <v>81</v>
      </c>
      <c r="AV120" s="12" t="s">
        <v>81</v>
      </c>
      <c r="AW120" s="12" t="s">
        <v>32</v>
      </c>
      <c r="AX120" s="12" t="s">
        <v>79</v>
      </c>
      <c r="AY120" s="144" t="s">
        <v>131</v>
      </c>
    </row>
    <row r="121" spans="2:65" s="1" customFormat="1" ht="24.2" customHeight="1">
      <c r="B121" s="33"/>
      <c r="C121" s="124" t="s">
        <v>139</v>
      </c>
      <c r="D121" s="124" t="s">
        <v>134</v>
      </c>
      <c r="E121" s="125" t="s">
        <v>161</v>
      </c>
      <c r="F121" s="126" t="s">
        <v>162</v>
      </c>
      <c r="G121" s="127" t="s">
        <v>156</v>
      </c>
      <c r="H121" s="128">
        <v>4.5599999999999996</v>
      </c>
      <c r="I121" s="129"/>
      <c r="J121" s="130">
        <f>ROUND(I121*H121,2)</f>
        <v>0</v>
      </c>
      <c r="K121" s="126" t="s">
        <v>138</v>
      </c>
      <c r="L121" s="33"/>
      <c r="M121" s="131" t="s">
        <v>19</v>
      </c>
      <c r="N121" s="132" t="s">
        <v>42</v>
      </c>
      <c r="P121" s="133">
        <f>O121*H121</f>
        <v>0</v>
      </c>
      <c r="Q121" s="133">
        <v>6.1719999999999997E-2</v>
      </c>
      <c r="R121" s="133">
        <f>Q121*H121</f>
        <v>0.28144319999999995</v>
      </c>
      <c r="S121" s="133">
        <v>0</v>
      </c>
      <c r="T121" s="134">
        <f>S121*H121</f>
        <v>0</v>
      </c>
      <c r="AR121" s="135" t="s">
        <v>139</v>
      </c>
      <c r="AT121" s="135" t="s">
        <v>134</v>
      </c>
      <c r="AU121" s="135" t="s">
        <v>81</v>
      </c>
      <c r="AY121" s="18" t="s">
        <v>131</v>
      </c>
      <c r="BE121" s="136">
        <f>IF(N121="základní",J121,0)</f>
        <v>0</v>
      </c>
      <c r="BF121" s="136">
        <f>IF(N121="snížená",J121,0)</f>
        <v>0</v>
      </c>
      <c r="BG121" s="136">
        <f>IF(N121="zákl. přenesená",J121,0)</f>
        <v>0</v>
      </c>
      <c r="BH121" s="136">
        <f>IF(N121="sníž. přenesená",J121,0)</f>
        <v>0</v>
      </c>
      <c r="BI121" s="136">
        <f>IF(N121="nulová",J121,0)</f>
        <v>0</v>
      </c>
      <c r="BJ121" s="18" t="s">
        <v>79</v>
      </c>
      <c r="BK121" s="136">
        <f>ROUND(I121*H121,2)</f>
        <v>0</v>
      </c>
      <c r="BL121" s="18" t="s">
        <v>139</v>
      </c>
      <c r="BM121" s="135" t="s">
        <v>163</v>
      </c>
    </row>
    <row r="122" spans="2:65" s="1" customFormat="1" ht="19.5">
      <c r="B122" s="33"/>
      <c r="D122" s="137" t="s">
        <v>141</v>
      </c>
      <c r="F122" s="138" t="s">
        <v>164</v>
      </c>
      <c r="I122" s="139"/>
      <c r="L122" s="33"/>
      <c r="M122" s="140"/>
      <c r="T122" s="54"/>
      <c r="AT122" s="18" t="s">
        <v>141</v>
      </c>
      <c r="AU122" s="18" t="s">
        <v>81</v>
      </c>
    </row>
    <row r="123" spans="2:65" s="1" customFormat="1" ht="11.25">
      <c r="B123" s="33"/>
      <c r="D123" s="141" t="s">
        <v>143</v>
      </c>
      <c r="F123" s="142" t="s">
        <v>165</v>
      </c>
      <c r="I123" s="139"/>
      <c r="L123" s="33"/>
      <c r="M123" s="140"/>
      <c r="T123" s="54"/>
      <c r="AT123" s="18" t="s">
        <v>143</v>
      </c>
      <c r="AU123" s="18" t="s">
        <v>81</v>
      </c>
    </row>
    <row r="124" spans="2:65" s="12" customFormat="1" ht="11.25">
      <c r="B124" s="143"/>
      <c r="D124" s="137" t="s">
        <v>145</v>
      </c>
      <c r="E124" s="144" t="s">
        <v>19</v>
      </c>
      <c r="F124" s="145" t="s">
        <v>166</v>
      </c>
      <c r="H124" s="146">
        <v>2.76</v>
      </c>
      <c r="I124" s="147"/>
      <c r="L124" s="143"/>
      <c r="M124" s="148"/>
      <c r="T124" s="149"/>
      <c r="AT124" s="144" t="s">
        <v>145</v>
      </c>
      <c r="AU124" s="144" t="s">
        <v>81</v>
      </c>
      <c r="AV124" s="12" t="s">
        <v>81</v>
      </c>
      <c r="AW124" s="12" t="s">
        <v>32</v>
      </c>
      <c r="AX124" s="12" t="s">
        <v>71</v>
      </c>
      <c r="AY124" s="144" t="s">
        <v>131</v>
      </c>
    </row>
    <row r="125" spans="2:65" s="12" customFormat="1" ht="11.25">
      <c r="B125" s="143"/>
      <c r="D125" s="137" t="s">
        <v>145</v>
      </c>
      <c r="E125" s="144" t="s">
        <v>19</v>
      </c>
      <c r="F125" s="145" t="s">
        <v>167</v>
      </c>
      <c r="H125" s="146">
        <v>1.8</v>
      </c>
      <c r="I125" s="147"/>
      <c r="L125" s="143"/>
      <c r="M125" s="148"/>
      <c r="T125" s="149"/>
      <c r="AT125" s="144" t="s">
        <v>145</v>
      </c>
      <c r="AU125" s="144" t="s">
        <v>81</v>
      </c>
      <c r="AV125" s="12" t="s">
        <v>81</v>
      </c>
      <c r="AW125" s="12" t="s">
        <v>32</v>
      </c>
      <c r="AX125" s="12" t="s">
        <v>71</v>
      </c>
      <c r="AY125" s="144" t="s">
        <v>131</v>
      </c>
    </row>
    <row r="126" spans="2:65" s="13" customFormat="1" ht="11.25">
      <c r="B126" s="150"/>
      <c r="D126" s="137" t="s">
        <v>145</v>
      </c>
      <c r="E126" s="151" t="s">
        <v>19</v>
      </c>
      <c r="F126" s="152" t="s">
        <v>168</v>
      </c>
      <c r="H126" s="153">
        <v>4.5599999999999996</v>
      </c>
      <c r="I126" s="154"/>
      <c r="L126" s="150"/>
      <c r="M126" s="155"/>
      <c r="T126" s="156"/>
      <c r="AT126" s="151" t="s">
        <v>145</v>
      </c>
      <c r="AU126" s="151" t="s">
        <v>81</v>
      </c>
      <c r="AV126" s="13" t="s">
        <v>139</v>
      </c>
      <c r="AW126" s="13" t="s">
        <v>32</v>
      </c>
      <c r="AX126" s="13" t="s">
        <v>79</v>
      </c>
      <c r="AY126" s="151" t="s">
        <v>131</v>
      </c>
    </row>
    <row r="127" spans="2:65" s="1" customFormat="1" ht="24.2" customHeight="1">
      <c r="B127" s="33"/>
      <c r="C127" s="124" t="s">
        <v>169</v>
      </c>
      <c r="D127" s="124" t="s">
        <v>134</v>
      </c>
      <c r="E127" s="125" t="s">
        <v>170</v>
      </c>
      <c r="F127" s="126" t="s">
        <v>171</v>
      </c>
      <c r="G127" s="127" t="s">
        <v>156</v>
      </c>
      <c r="H127" s="128">
        <v>25.353999999999999</v>
      </c>
      <c r="I127" s="129"/>
      <c r="J127" s="130">
        <f>ROUND(I127*H127,2)</f>
        <v>0</v>
      </c>
      <c r="K127" s="126" t="s">
        <v>138</v>
      </c>
      <c r="L127" s="33"/>
      <c r="M127" s="131" t="s">
        <v>19</v>
      </c>
      <c r="N127" s="132" t="s">
        <v>42</v>
      </c>
      <c r="P127" s="133">
        <f>O127*H127</f>
        <v>0</v>
      </c>
      <c r="Q127" s="133">
        <v>7.9210000000000003E-2</v>
      </c>
      <c r="R127" s="133">
        <f>Q127*H127</f>
        <v>2.0082903399999998</v>
      </c>
      <c r="S127" s="133">
        <v>0</v>
      </c>
      <c r="T127" s="134">
        <f>S127*H127</f>
        <v>0</v>
      </c>
      <c r="AR127" s="135" t="s">
        <v>139</v>
      </c>
      <c r="AT127" s="135" t="s">
        <v>134</v>
      </c>
      <c r="AU127" s="135" t="s">
        <v>81</v>
      </c>
      <c r="AY127" s="18" t="s">
        <v>131</v>
      </c>
      <c r="BE127" s="136">
        <f>IF(N127="základní",J127,0)</f>
        <v>0</v>
      </c>
      <c r="BF127" s="136">
        <f>IF(N127="snížená",J127,0)</f>
        <v>0</v>
      </c>
      <c r="BG127" s="136">
        <f>IF(N127="zákl. přenesená",J127,0)</f>
        <v>0</v>
      </c>
      <c r="BH127" s="136">
        <f>IF(N127="sníž. přenesená",J127,0)</f>
        <v>0</v>
      </c>
      <c r="BI127" s="136">
        <f>IF(N127="nulová",J127,0)</f>
        <v>0</v>
      </c>
      <c r="BJ127" s="18" t="s">
        <v>79</v>
      </c>
      <c r="BK127" s="136">
        <f>ROUND(I127*H127,2)</f>
        <v>0</v>
      </c>
      <c r="BL127" s="18" t="s">
        <v>139</v>
      </c>
      <c r="BM127" s="135" t="s">
        <v>172</v>
      </c>
    </row>
    <row r="128" spans="2:65" s="1" customFormat="1" ht="19.5">
      <c r="B128" s="33"/>
      <c r="D128" s="137" t="s">
        <v>141</v>
      </c>
      <c r="F128" s="138" t="s">
        <v>173</v>
      </c>
      <c r="I128" s="139"/>
      <c r="L128" s="33"/>
      <c r="M128" s="140"/>
      <c r="T128" s="54"/>
      <c r="AT128" s="18" t="s">
        <v>141</v>
      </c>
      <c r="AU128" s="18" t="s">
        <v>81</v>
      </c>
    </row>
    <row r="129" spans="2:65" s="1" customFormat="1" ht="11.25">
      <c r="B129" s="33"/>
      <c r="D129" s="141" t="s">
        <v>143</v>
      </c>
      <c r="F129" s="142" t="s">
        <v>174</v>
      </c>
      <c r="I129" s="139"/>
      <c r="L129" s="33"/>
      <c r="M129" s="140"/>
      <c r="T129" s="54"/>
      <c r="AT129" s="18" t="s">
        <v>143</v>
      </c>
      <c r="AU129" s="18" t="s">
        <v>81</v>
      </c>
    </row>
    <row r="130" spans="2:65" s="12" customFormat="1" ht="11.25">
      <c r="B130" s="143"/>
      <c r="D130" s="137" t="s">
        <v>145</v>
      </c>
      <c r="E130" s="144" t="s">
        <v>19</v>
      </c>
      <c r="F130" s="145" t="s">
        <v>175</v>
      </c>
      <c r="H130" s="146">
        <v>9.6639999999999997</v>
      </c>
      <c r="I130" s="147"/>
      <c r="L130" s="143"/>
      <c r="M130" s="148"/>
      <c r="T130" s="149"/>
      <c r="AT130" s="144" t="s">
        <v>145</v>
      </c>
      <c r="AU130" s="144" t="s">
        <v>81</v>
      </c>
      <c r="AV130" s="12" t="s">
        <v>81</v>
      </c>
      <c r="AW130" s="12" t="s">
        <v>32</v>
      </c>
      <c r="AX130" s="12" t="s">
        <v>71</v>
      </c>
      <c r="AY130" s="144" t="s">
        <v>131</v>
      </c>
    </row>
    <row r="131" spans="2:65" s="12" customFormat="1" ht="11.25">
      <c r="B131" s="143"/>
      <c r="D131" s="137" t="s">
        <v>145</v>
      </c>
      <c r="E131" s="144" t="s">
        <v>19</v>
      </c>
      <c r="F131" s="145" t="s">
        <v>176</v>
      </c>
      <c r="H131" s="146">
        <v>4.3470000000000004</v>
      </c>
      <c r="I131" s="147"/>
      <c r="L131" s="143"/>
      <c r="M131" s="148"/>
      <c r="T131" s="149"/>
      <c r="AT131" s="144" t="s">
        <v>145</v>
      </c>
      <c r="AU131" s="144" t="s">
        <v>81</v>
      </c>
      <c r="AV131" s="12" t="s">
        <v>81</v>
      </c>
      <c r="AW131" s="12" t="s">
        <v>32</v>
      </c>
      <c r="AX131" s="12" t="s">
        <v>71</v>
      </c>
      <c r="AY131" s="144" t="s">
        <v>131</v>
      </c>
    </row>
    <row r="132" spans="2:65" s="12" customFormat="1" ht="11.25">
      <c r="B132" s="143"/>
      <c r="D132" s="137" t="s">
        <v>145</v>
      </c>
      <c r="E132" s="144" t="s">
        <v>19</v>
      </c>
      <c r="F132" s="145" t="s">
        <v>177</v>
      </c>
      <c r="H132" s="146">
        <v>11.343</v>
      </c>
      <c r="I132" s="147"/>
      <c r="L132" s="143"/>
      <c r="M132" s="148"/>
      <c r="T132" s="149"/>
      <c r="AT132" s="144" t="s">
        <v>145</v>
      </c>
      <c r="AU132" s="144" t="s">
        <v>81</v>
      </c>
      <c r="AV132" s="12" t="s">
        <v>81</v>
      </c>
      <c r="AW132" s="12" t="s">
        <v>32</v>
      </c>
      <c r="AX132" s="12" t="s">
        <v>71</v>
      </c>
      <c r="AY132" s="144" t="s">
        <v>131</v>
      </c>
    </row>
    <row r="133" spans="2:65" s="13" customFormat="1" ht="11.25">
      <c r="B133" s="150"/>
      <c r="D133" s="137" t="s">
        <v>145</v>
      </c>
      <c r="E133" s="151" t="s">
        <v>19</v>
      </c>
      <c r="F133" s="152" t="s">
        <v>168</v>
      </c>
      <c r="H133" s="153">
        <v>25.353999999999999</v>
      </c>
      <c r="I133" s="154"/>
      <c r="L133" s="150"/>
      <c r="M133" s="155"/>
      <c r="T133" s="156"/>
      <c r="AT133" s="151" t="s">
        <v>145</v>
      </c>
      <c r="AU133" s="151" t="s">
        <v>81</v>
      </c>
      <c r="AV133" s="13" t="s">
        <v>139</v>
      </c>
      <c r="AW133" s="13" t="s">
        <v>32</v>
      </c>
      <c r="AX133" s="13" t="s">
        <v>79</v>
      </c>
      <c r="AY133" s="151" t="s">
        <v>131</v>
      </c>
    </row>
    <row r="134" spans="2:65" s="1" customFormat="1" ht="37.9" customHeight="1">
      <c r="B134" s="33"/>
      <c r="C134" s="124" t="s">
        <v>178</v>
      </c>
      <c r="D134" s="124" t="s">
        <v>134</v>
      </c>
      <c r="E134" s="125" t="s">
        <v>179</v>
      </c>
      <c r="F134" s="126" t="s">
        <v>180</v>
      </c>
      <c r="G134" s="127" t="s">
        <v>156</v>
      </c>
      <c r="H134" s="128">
        <v>3.4</v>
      </c>
      <c r="I134" s="129"/>
      <c r="J134" s="130">
        <f>ROUND(I134*H134,2)</f>
        <v>0</v>
      </c>
      <c r="K134" s="126" t="s">
        <v>138</v>
      </c>
      <c r="L134" s="33"/>
      <c r="M134" s="131" t="s">
        <v>19</v>
      </c>
      <c r="N134" s="132" t="s">
        <v>42</v>
      </c>
      <c r="P134" s="133">
        <f>O134*H134</f>
        <v>0</v>
      </c>
      <c r="Q134" s="133">
        <v>0.19012000000000001</v>
      </c>
      <c r="R134" s="133">
        <f>Q134*H134</f>
        <v>0.64640799999999998</v>
      </c>
      <c r="S134" s="133">
        <v>0</v>
      </c>
      <c r="T134" s="134">
        <f>S134*H134</f>
        <v>0</v>
      </c>
      <c r="AR134" s="135" t="s">
        <v>139</v>
      </c>
      <c r="AT134" s="135" t="s">
        <v>134</v>
      </c>
      <c r="AU134" s="135" t="s">
        <v>81</v>
      </c>
      <c r="AY134" s="18" t="s">
        <v>131</v>
      </c>
      <c r="BE134" s="136">
        <f>IF(N134="základní",J134,0)</f>
        <v>0</v>
      </c>
      <c r="BF134" s="136">
        <f>IF(N134="snížená",J134,0)</f>
        <v>0</v>
      </c>
      <c r="BG134" s="136">
        <f>IF(N134="zákl. přenesená",J134,0)</f>
        <v>0</v>
      </c>
      <c r="BH134" s="136">
        <f>IF(N134="sníž. přenesená",J134,0)</f>
        <v>0</v>
      </c>
      <c r="BI134" s="136">
        <f>IF(N134="nulová",J134,0)</f>
        <v>0</v>
      </c>
      <c r="BJ134" s="18" t="s">
        <v>79</v>
      </c>
      <c r="BK134" s="136">
        <f>ROUND(I134*H134,2)</f>
        <v>0</v>
      </c>
      <c r="BL134" s="18" t="s">
        <v>139</v>
      </c>
      <c r="BM134" s="135" t="s">
        <v>181</v>
      </c>
    </row>
    <row r="135" spans="2:65" s="1" customFormat="1" ht="19.5">
      <c r="B135" s="33"/>
      <c r="D135" s="137" t="s">
        <v>141</v>
      </c>
      <c r="F135" s="138" t="s">
        <v>182</v>
      </c>
      <c r="I135" s="139"/>
      <c r="L135" s="33"/>
      <c r="M135" s="140"/>
      <c r="T135" s="54"/>
      <c r="AT135" s="18" t="s">
        <v>141</v>
      </c>
      <c r="AU135" s="18" t="s">
        <v>81</v>
      </c>
    </row>
    <row r="136" spans="2:65" s="1" customFormat="1" ht="11.25">
      <c r="B136" s="33"/>
      <c r="D136" s="141" t="s">
        <v>143</v>
      </c>
      <c r="F136" s="142" t="s">
        <v>183</v>
      </c>
      <c r="I136" s="139"/>
      <c r="L136" s="33"/>
      <c r="M136" s="140"/>
      <c r="T136" s="54"/>
      <c r="AT136" s="18" t="s">
        <v>143</v>
      </c>
      <c r="AU136" s="18" t="s">
        <v>81</v>
      </c>
    </row>
    <row r="137" spans="2:65" s="12" customFormat="1" ht="33.75">
      <c r="B137" s="143"/>
      <c r="D137" s="137" t="s">
        <v>145</v>
      </c>
      <c r="E137" s="144" t="s">
        <v>19</v>
      </c>
      <c r="F137" s="145" t="s">
        <v>184</v>
      </c>
      <c r="H137" s="146">
        <v>3.4</v>
      </c>
      <c r="I137" s="147"/>
      <c r="L137" s="143"/>
      <c r="M137" s="148"/>
      <c r="T137" s="149"/>
      <c r="AT137" s="144" t="s">
        <v>145</v>
      </c>
      <c r="AU137" s="144" t="s">
        <v>81</v>
      </c>
      <c r="AV137" s="12" t="s">
        <v>81</v>
      </c>
      <c r="AW137" s="12" t="s">
        <v>32</v>
      </c>
      <c r="AX137" s="12" t="s">
        <v>79</v>
      </c>
      <c r="AY137" s="144" t="s">
        <v>131</v>
      </c>
    </row>
    <row r="138" spans="2:65" s="1" customFormat="1" ht="33" customHeight="1">
      <c r="B138" s="33"/>
      <c r="C138" s="124" t="s">
        <v>185</v>
      </c>
      <c r="D138" s="124" t="s">
        <v>134</v>
      </c>
      <c r="E138" s="125" t="s">
        <v>186</v>
      </c>
      <c r="F138" s="126" t="s">
        <v>187</v>
      </c>
      <c r="G138" s="127" t="s">
        <v>156</v>
      </c>
      <c r="H138" s="128">
        <v>10.077</v>
      </c>
      <c r="I138" s="129"/>
      <c r="J138" s="130">
        <f>ROUND(I138*H138,2)</f>
        <v>0</v>
      </c>
      <c r="K138" s="126" t="s">
        <v>138</v>
      </c>
      <c r="L138" s="33"/>
      <c r="M138" s="131" t="s">
        <v>19</v>
      </c>
      <c r="N138" s="132" t="s">
        <v>42</v>
      </c>
      <c r="P138" s="133">
        <f>O138*H138</f>
        <v>0</v>
      </c>
      <c r="Q138" s="133">
        <v>7.9210000000000003E-2</v>
      </c>
      <c r="R138" s="133">
        <f>Q138*H138</f>
        <v>0.79819917000000007</v>
      </c>
      <c r="S138" s="133">
        <v>0</v>
      </c>
      <c r="T138" s="134">
        <f>S138*H138</f>
        <v>0</v>
      </c>
      <c r="AR138" s="135" t="s">
        <v>139</v>
      </c>
      <c r="AT138" s="135" t="s">
        <v>134</v>
      </c>
      <c r="AU138" s="135" t="s">
        <v>81</v>
      </c>
      <c r="AY138" s="18" t="s">
        <v>131</v>
      </c>
      <c r="BE138" s="136">
        <f>IF(N138="základní",J138,0)</f>
        <v>0</v>
      </c>
      <c r="BF138" s="136">
        <f>IF(N138="snížená",J138,0)</f>
        <v>0</v>
      </c>
      <c r="BG138" s="136">
        <f>IF(N138="zákl. přenesená",J138,0)</f>
        <v>0</v>
      </c>
      <c r="BH138" s="136">
        <f>IF(N138="sníž. přenesená",J138,0)</f>
        <v>0</v>
      </c>
      <c r="BI138" s="136">
        <f>IF(N138="nulová",J138,0)</f>
        <v>0</v>
      </c>
      <c r="BJ138" s="18" t="s">
        <v>79</v>
      </c>
      <c r="BK138" s="136">
        <f>ROUND(I138*H138,2)</f>
        <v>0</v>
      </c>
      <c r="BL138" s="18" t="s">
        <v>139</v>
      </c>
      <c r="BM138" s="135" t="s">
        <v>188</v>
      </c>
    </row>
    <row r="139" spans="2:65" s="1" customFormat="1" ht="29.25">
      <c r="B139" s="33"/>
      <c r="D139" s="137" t="s">
        <v>141</v>
      </c>
      <c r="F139" s="138" t="s">
        <v>189</v>
      </c>
      <c r="I139" s="139"/>
      <c r="L139" s="33"/>
      <c r="M139" s="140"/>
      <c r="T139" s="54"/>
      <c r="AT139" s="18" t="s">
        <v>141</v>
      </c>
      <c r="AU139" s="18" t="s">
        <v>81</v>
      </c>
    </row>
    <row r="140" spans="2:65" s="1" customFormat="1" ht="11.25">
      <c r="B140" s="33"/>
      <c r="D140" s="141" t="s">
        <v>143</v>
      </c>
      <c r="F140" s="142" t="s">
        <v>190</v>
      </c>
      <c r="I140" s="139"/>
      <c r="L140" s="33"/>
      <c r="M140" s="140"/>
      <c r="T140" s="54"/>
      <c r="AT140" s="18" t="s">
        <v>143</v>
      </c>
      <c r="AU140" s="18" t="s">
        <v>81</v>
      </c>
    </row>
    <row r="141" spans="2:65" s="14" customFormat="1" ht="11.25">
      <c r="B141" s="157"/>
      <c r="D141" s="137" t="s">
        <v>145</v>
      </c>
      <c r="E141" s="158" t="s">
        <v>19</v>
      </c>
      <c r="F141" s="159" t="s">
        <v>191</v>
      </c>
      <c r="H141" s="158" t="s">
        <v>19</v>
      </c>
      <c r="I141" s="160"/>
      <c r="L141" s="157"/>
      <c r="M141" s="161"/>
      <c r="T141" s="162"/>
      <c r="AT141" s="158" t="s">
        <v>145</v>
      </c>
      <c r="AU141" s="158" t="s">
        <v>81</v>
      </c>
      <c r="AV141" s="14" t="s">
        <v>79</v>
      </c>
      <c r="AW141" s="14" t="s">
        <v>32</v>
      </c>
      <c r="AX141" s="14" t="s">
        <v>71</v>
      </c>
      <c r="AY141" s="158" t="s">
        <v>131</v>
      </c>
    </row>
    <row r="142" spans="2:65" s="12" customFormat="1" ht="11.25">
      <c r="B142" s="143"/>
      <c r="D142" s="137" t="s">
        <v>145</v>
      </c>
      <c r="E142" s="144" t="s">
        <v>19</v>
      </c>
      <c r="F142" s="145" t="s">
        <v>192</v>
      </c>
      <c r="H142" s="146">
        <v>1.2</v>
      </c>
      <c r="I142" s="147"/>
      <c r="L142" s="143"/>
      <c r="M142" s="148"/>
      <c r="T142" s="149"/>
      <c r="AT142" s="144" t="s">
        <v>145</v>
      </c>
      <c r="AU142" s="144" t="s">
        <v>81</v>
      </c>
      <c r="AV142" s="12" t="s">
        <v>81</v>
      </c>
      <c r="AW142" s="12" t="s">
        <v>32</v>
      </c>
      <c r="AX142" s="12" t="s">
        <v>71</v>
      </c>
      <c r="AY142" s="144" t="s">
        <v>131</v>
      </c>
    </row>
    <row r="143" spans="2:65" s="12" customFormat="1" ht="11.25">
      <c r="B143" s="143"/>
      <c r="D143" s="137" t="s">
        <v>145</v>
      </c>
      <c r="E143" s="144" t="s">
        <v>19</v>
      </c>
      <c r="F143" s="145" t="s">
        <v>193</v>
      </c>
      <c r="H143" s="146">
        <v>1.2</v>
      </c>
      <c r="I143" s="147"/>
      <c r="L143" s="143"/>
      <c r="M143" s="148"/>
      <c r="T143" s="149"/>
      <c r="AT143" s="144" t="s">
        <v>145</v>
      </c>
      <c r="AU143" s="144" t="s">
        <v>81</v>
      </c>
      <c r="AV143" s="12" t="s">
        <v>81</v>
      </c>
      <c r="AW143" s="12" t="s">
        <v>32</v>
      </c>
      <c r="AX143" s="12" t="s">
        <v>71</v>
      </c>
      <c r="AY143" s="144" t="s">
        <v>131</v>
      </c>
    </row>
    <row r="144" spans="2:65" s="12" customFormat="1" ht="11.25">
      <c r="B144" s="143"/>
      <c r="D144" s="137" t="s">
        <v>145</v>
      </c>
      <c r="E144" s="144" t="s">
        <v>19</v>
      </c>
      <c r="F144" s="145" t="s">
        <v>194</v>
      </c>
      <c r="H144" s="146">
        <v>2.2770000000000001</v>
      </c>
      <c r="I144" s="147"/>
      <c r="L144" s="143"/>
      <c r="M144" s="148"/>
      <c r="T144" s="149"/>
      <c r="AT144" s="144" t="s">
        <v>145</v>
      </c>
      <c r="AU144" s="144" t="s">
        <v>81</v>
      </c>
      <c r="AV144" s="12" t="s">
        <v>81</v>
      </c>
      <c r="AW144" s="12" t="s">
        <v>32</v>
      </c>
      <c r="AX144" s="12" t="s">
        <v>71</v>
      </c>
      <c r="AY144" s="144" t="s">
        <v>131</v>
      </c>
    </row>
    <row r="145" spans="2:65" s="12" customFormat="1" ht="11.25">
      <c r="B145" s="143"/>
      <c r="D145" s="137" t="s">
        <v>145</v>
      </c>
      <c r="E145" s="144" t="s">
        <v>19</v>
      </c>
      <c r="F145" s="145" t="s">
        <v>195</v>
      </c>
      <c r="H145" s="146">
        <v>1.8</v>
      </c>
      <c r="I145" s="147"/>
      <c r="L145" s="143"/>
      <c r="M145" s="148"/>
      <c r="T145" s="149"/>
      <c r="AT145" s="144" t="s">
        <v>145</v>
      </c>
      <c r="AU145" s="144" t="s">
        <v>81</v>
      </c>
      <c r="AV145" s="12" t="s">
        <v>81</v>
      </c>
      <c r="AW145" s="12" t="s">
        <v>32</v>
      </c>
      <c r="AX145" s="12" t="s">
        <v>71</v>
      </c>
      <c r="AY145" s="144" t="s">
        <v>131</v>
      </c>
    </row>
    <row r="146" spans="2:65" s="12" customFormat="1" ht="11.25">
      <c r="B146" s="143"/>
      <c r="D146" s="137" t="s">
        <v>145</v>
      </c>
      <c r="E146" s="144" t="s">
        <v>19</v>
      </c>
      <c r="F146" s="145" t="s">
        <v>196</v>
      </c>
      <c r="H146" s="146">
        <v>1.8</v>
      </c>
      <c r="I146" s="147"/>
      <c r="L146" s="143"/>
      <c r="M146" s="148"/>
      <c r="T146" s="149"/>
      <c r="AT146" s="144" t="s">
        <v>145</v>
      </c>
      <c r="AU146" s="144" t="s">
        <v>81</v>
      </c>
      <c r="AV146" s="12" t="s">
        <v>81</v>
      </c>
      <c r="AW146" s="12" t="s">
        <v>32</v>
      </c>
      <c r="AX146" s="12" t="s">
        <v>71</v>
      </c>
      <c r="AY146" s="144" t="s">
        <v>131</v>
      </c>
    </row>
    <row r="147" spans="2:65" s="12" customFormat="1" ht="11.25">
      <c r="B147" s="143"/>
      <c r="D147" s="137" t="s">
        <v>145</v>
      </c>
      <c r="E147" s="144" t="s">
        <v>19</v>
      </c>
      <c r="F147" s="145" t="s">
        <v>197</v>
      </c>
      <c r="H147" s="146">
        <v>1.8</v>
      </c>
      <c r="I147" s="147"/>
      <c r="L147" s="143"/>
      <c r="M147" s="148"/>
      <c r="T147" s="149"/>
      <c r="AT147" s="144" t="s">
        <v>145</v>
      </c>
      <c r="AU147" s="144" t="s">
        <v>81</v>
      </c>
      <c r="AV147" s="12" t="s">
        <v>81</v>
      </c>
      <c r="AW147" s="12" t="s">
        <v>32</v>
      </c>
      <c r="AX147" s="12" t="s">
        <v>71</v>
      </c>
      <c r="AY147" s="144" t="s">
        <v>131</v>
      </c>
    </row>
    <row r="148" spans="2:65" s="13" customFormat="1" ht="11.25">
      <c r="B148" s="150"/>
      <c r="D148" s="137" t="s">
        <v>145</v>
      </c>
      <c r="E148" s="151" t="s">
        <v>19</v>
      </c>
      <c r="F148" s="152" t="s">
        <v>168</v>
      </c>
      <c r="H148" s="153">
        <v>10.077</v>
      </c>
      <c r="I148" s="154"/>
      <c r="L148" s="150"/>
      <c r="M148" s="155"/>
      <c r="T148" s="156"/>
      <c r="AT148" s="151" t="s">
        <v>145</v>
      </c>
      <c r="AU148" s="151" t="s">
        <v>81</v>
      </c>
      <c r="AV148" s="13" t="s">
        <v>139</v>
      </c>
      <c r="AW148" s="13" t="s">
        <v>32</v>
      </c>
      <c r="AX148" s="13" t="s">
        <v>79</v>
      </c>
      <c r="AY148" s="151" t="s">
        <v>131</v>
      </c>
    </row>
    <row r="149" spans="2:65" s="1" customFormat="1" ht="21.75" customHeight="1">
      <c r="B149" s="33"/>
      <c r="C149" s="124" t="s">
        <v>198</v>
      </c>
      <c r="D149" s="124" t="s">
        <v>134</v>
      </c>
      <c r="E149" s="125" t="s">
        <v>199</v>
      </c>
      <c r="F149" s="126" t="s">
        <v>200</v>
      </c>
      <c r="G149" s="127" t="s">
        <v>156</v>
      </c>
      <c r="H149" s="128">
        <v>10.68</v>
      </c>
      <c r="I149" s="129"/>
      <c r="J149" s="130">
        <f>ROUND(I149*H149,2)</f>
        <v>0</v>
      </c>
      <c r="K149" s="126" t="s">
        <v>138</v>
      </c>
      <c r="L149" s="33"/>
      <c r="M149" s="131" t="s">
        <v>19</v>
      </c>
      <c r="N149" s="132" t="s">
        <v>42</v>
      </c>
      <c r="P149" s="133">
        <f>O149*H149</f>
        <v>0</v>
      </c>
      <c r="Q149" s="133">
        <v>2.8570000000000002E-2</v>
      </c>
      <c r="R149" s="133">
        <f>Q149*H149</f>
        <v>0.3051276</v>
      </c>
      <c r="S149" s="133">
        <v>0</v>
      </c>
      <c r="T149" s="134">
        <f>S149*H149</f>
        <v>0</v>
      </c>
      <c r="AR149" s="135" t="s">
        <v>139</v>
      </c>
      <c r="AT149" s="135" t="s">
        <v>134</v>
      </c>
      <c r="AU149" s="135" t="s">
        <v>81</v>
      </c>
      <c r="AY149" s="18" t="s">
        <v>131</v>
      </c>
      <c r="BE149" s="136">
        <f>IF(N149="základní",J149,0)</f>
        <v>0</v>
      </c>
      <c r="BF149" s="136">
        <f>IF(N149="snížená",J149,0)</f>
        <v>0</v>
      </c>
      <c r="BG149" s="136">
        <f>IF(N149="zákl. přenesená",J149,0)</f>
        <v>0</v>
      </c>
      <c r="BH149" s="136">
        <f>IF(N149="sníž. přenesená",J149,0)</f>
        <v>0</v>
      </c>
      <c r="BI149" s="136">
        <f>IF(N149="nulová",J149,0)</f>
        <v>0</v>
      </c>
      <c r="BJ149" s="18" t="s">
        <v>79</v>
      </c>
      <c r="BK149" s="136">
        <f>ROUND(I149*H149,2)</f>
        <v>0</v>
      </c>
      <c r="BL149" s="18" t="s">
        <v>139</v>
      </c>
      <c r="BM149" s="135" t="s">
        <v>201</v>
      </c>
    </row>
    <row r="150" spans="2:65" s="1" customFormat="1" ht="19.5">
      <c r="B150" s="33"/>
      <c r="D150" s="137" t="s">
        <v>141</v>
      </c>
      <c r="F150" s="138" t="s">
        <v>202</v>
      </c>
      <c r="I150" s="139"/>
      <c r="L150" s="33"/>
      <c r="M150" s="140"/>
      <c r="T150" s="54"/>
      <c r="AT150" s="18" t="s">
        <v>141</v>
      </c>
      <c r="AU150" s="18" t="s">
        <v>81</v>
      </c>
    </row>
    <row r="151" spans="2:65" s="1" customFormat="1" ht="11.25">
      <c r="B151" s="33"/>
      <c r="D151" s="141" t="s">
        <v>143</v>
      </c>
      <c r="F151" s="142" t="s">
        <v>203</v>
      </c>
      <c r="I151" s="139"/>
      <c r="L151" s="33"/>
      <c r="M151" s="140"/>
      <c r="T151" s="54"/>
      <c r="AT151" s="18" t="s">
        <v>143</v>
      </c>
      <c r="AU151" s="18" t="s">
        <v>81</v>
      </c>
    </row>
    <row r="152" spans="2:65" s="12" customFormat="1" ht="22.5">
      <c r="B152" s="143"/>
      <c r="D152" s="137" t="s">
        <v>145</v>
      </c>
      <c r="E152" s="144" t="s">
        <v>19</v>
      </c>
      <c r="F152" s="145" t="s">
        <v>204</v>
      </c>
      <c r="H152" s="146">
        <v>10.68</v>
      </c>
      <c r="I152" s="147"/>
      <c r="L152" s="143"/>
      <c r="M152" s="148"/>
      <c r="T152" s="149"/>
      <c r="AT152" s="144" t="s">
        <v>145</v>
      </c>
      <c r="AU152" s="144" t="s">
        <v>81</v>
      </c>
      <c r="AV152" s="12" t="s">
        <v>81</v>
      </c>
      <c r="AW152" s="12" t="s">
        <v>32</v>
      </c>
      <c r="AX152" s="12" t="s">
        <v>79</v>
      </c>
      <c r="AY152" s="144" t="s">
        <v>131</v>
      </c>
    </row>
    <row r="153" spans="2:65" s="1" customFormat="1" ht="24.2" customHeight="1">
      <c r="B153" s="33"/>
      <c r="C153" s="124" t="s">
        <v>205</v>
      </c>
      <c r="D153" s="124" t="s">
        <v>134</v>
      </c>
      <c r="E153" s="125" t="s">
        <v>206</v>
      </c>
      <c r="F153" s="126" t="s">
        <v>207</v>
      </c>
      <c r="G153" s="127" t="s">
        <v>208</v>
      </c>
      <c r="H153" s="128">
        <v>19.5</v>
      </c>
      <c r="I153" s="129"/>
      <c r="J153" s="130">
        <f>ROUND(I153*H153,2)</f>
        <v>0</v>
      </c>
      <c r="K153" s="126" t="s">
        <v>138</v>
      </c>
      <c r="L153" s="33"/>
      <c r="M153" s="131" t="s">
        <v>19</v>
      </c>
      <c r="N153" s="132" t="s">
        <v>42</v>
      </c>
      <c r="P153" s="133">
        <f>O153*H153</f>
        <v>0</v>
      </c>
      <c r="Q153" s="133">
        <v>2.0650000000000002E-2</v>
      </c>
      <c r="R153" s="133">
        <f>Q153*H153</f>
        <v>0.40267500000000001</v>
      </c>
      <c r="S153" s="133">
        <v>0</v>
      </c>
      <c r="T153" s="134">
        <f>S153*H153</f>
        <v>0</v>
      </c>
      <c r="AR153" s="135" t="s">
        <v>139</v>
      </c>
      <c r="AT153" s="135" t="s">
        <v>134</v>
      </c>
      <c r="AU153" s="135" t="s">
        <v>81</v>
      </c>
      <c r="AY153" s="18" t="s">
        <v>131</v>
      </c>
      <c r="BE153" s="136">
        <f>IF(N153="základní",J153,0)</f>
        <v>0</v>
      </c>
      <c r="BF153" s="136">
        <f>IF(N153="snížená",J153,0)</f>
        <v>0</v>
      </c>
      <c r="BG153" s="136">
        <f>IF(N153="zákl. přenesená",J153,0)</f>
        <v>0</v>
      </c>
      <c r="BH153" s="136">
        <f>IF(N153="sníž. přenesená",J153,0)</f>
        <v>0</v>
      </c>
      <c r="BI153" s="136">
        <f>IF(N153="nulová",J153,0)</f>
        <v>0</v>
      </c>
      <c r="BJ153" s="18" t="s">
        <v>79</v>
      </c>
      <c r="BK153" s="136">
        <f>ROUND(I153*H153,2)</f>
        <v>0</v>
      </c>
      <c r="BL153" s="18" t="s">
        <v>139</v>
      </c>
      <c r="BM153" s="135" t="s">
        <v>209</v>
      </c>
    </row>
    <row r="154" spans="2:65" s="1" customFormat="1" ht="19.5">
      <c r="B154" s="33"/>
      <c r="D154" s="137" t="s">
        <v>141</v>
      </c>
      <c r="F154" s="138" t="s">
        <v>210</v>
      </c>
      <c r="I154" s="139"/>
      <c r="L154" s="33"/>
      <c r="M154" s="140"/>
      <c r="T154" s="54"/>
      <c r="AT154" s="18" t="s">
        <v>141</v>
      </c>
      <c r="AU154" s="18" t="s">
        <v>81</v>
      </c>
    </row>
    <row r="155" spans="2:65" s="1" customFormat="1" ht="11.25">
      <c r="B155" s="33"/>
      <c r="D155" s="141" t="s">
        <v>143</v>
      </c>
      <c r="F155" s="142" t="s">
        <v>211</v>
      </c>
      <c r="I155" s="139"/>
      <c r="L155" s="33"/>
      <c r="M155" s="140"/>
      <c r="T155" s="54"/>
      <c r="AT155" s="18" t="s">
        <v>143</v>
      </c>
      <c r="AU155" s="18" t="s">
        <v>81</v>
      </c>
    </row>
    <row r="156" spans="2:65" s="12" customFormat="1" ht="11.25">
      <c r="B156" s="143"/>
      <c r="D156" s="137" t="s">
        <v>145</v>
      </c>
      <c r="E156" s="144" t="s">
        <v>19</v>
      </c>
      <c r="F156" s="145" t="s">
        <v>212</v>
      </c>
      <c r="H156" s="146">
        <v>19.5</v>
      </c>
      <c r="I156" s="147"/>
      <c r="L156" s="143"/>
      <c r="M156" s="148"/>
      <c r="T156" s="149"/>
      <c r="AT156" s="144" t="s">
        <v>145</v>
      </c>
      <c r="AU156" s="144" t="s">
        <v>81</v>
      </c>
      <c r="AV156" s="12" t="s">
        <v>81</v>
      </c>
      <c r="AW156" s="12" t="s">
        <v>32</v>
      </c>
      <c r="AX156" s="12" t="s">
        <v>79</v>
      </c>
      <c r="AY156" s="144" t="s">
        <v>131</v>
      </c>
    </row>
    <row r="157" spans="2:65" s="11" customFormat="1" ht="22.9" customHeight="1">
      <c r="B157" s="112"/>
      <c r="D157" s="113" t="s">
        <v>70</v>
      </c>
      <c r="E157" s="122" t="s">
        <v>178</v>
      </c>
      <c r="F157" s="122" t="s">
        <v>213</v>
      </c>
      <c r="I157" s="115"/>
      <c r="J157" s="123">
        <f>BK157</f>
        <v>0</v>
      </c>
      <c r="L157" s="112"/>
      <c r="M157" s="117"/>
      <c r="P157" s="118">
        <f>P158+P257+P260</f>
        <v>0</v>
      </c>
      <c r="R157" s="118">
        <f>R158+R257+R260</f>
        <v>4.7486294600000001</v>
      </c>
      <c r="T157" s="119">
        <f>T158+T257+T260</f>
        <v>1.393908E-2</v>
      </c>
      <c r="AR157" s="113" t="s">
        <v>79</v>
      </c>
      <c r="AT157" s="120" t="s">
        <v>70</v>
      </c>
      <c r="AU157" s="120" t="s">
        <v>79</v>
      </c>
      <c r="AY157" s="113" t="s">
        <v>131</v>
      </c>
      <c r="BK157" s="121">
        <f>BK158+BK257+BK260</f>
        <v>0</v>
      </c>
    </row>
    <row r="158" spans="2:65" s="11" customFormat="1" ht="20.85" customHeight="1">
      <c r="B158" s="112"/>
      <c r="D158" s="113" t="s">
        <v>70</v>
      </c>
      <c r="E158" s="122" t="s">
        <v>214</v>
      </c>
      <c r="F158" s="122" t="s">
        <v>215</v>
      </c>
      <c r="I158" s="115"/>
      <c r="J158" s="123">
        <f>BK158</f>
        <v>0</v>
      </c>
      <c r="L158" s="112"/>
      <c r="M158" s="117"/>
      <c r="P158" s="118">
        <f>SUM(P159:P256)</f>
        <v>0</v>
      </c>
      <c r="R158" s="118">
        <f>SUM(R159:R256)</f>
        <v>3.7550394600000003</v>
      </c>
      <c r="T158" s="119">
        <f>SUM(T159:T256)</f>
        <v>1.393908E-2</v>
      </c>
      <c r="AR158" s="113" t="s">
        <v>79</v>
      </c>
      <c r="AT158" s="120" t="s">
        <v>70</v>
      </c>
      <c r="AU158" s="120" t="s">
        <v>81</v>
      </c>
      <c r="AY158" s="113" t="s">
        <v>131</v>
      </c>
      <c r="BK158" s="121">
        <f>SUM(BK159:BK256)</f>
        <v>0</v>
      </c>
    </row>
    <row r="159" spans="2:65" s="1" customFormat="1" ht="24.2" customHeight="1">
      <c r="B159" s="33"/>
      <c r="C159" s="124" t="s">
        <v>216</v>
      </c>
      <c r="D159" s="124" t="s">
        <v>134</v>
      </c>
      <c r="E159" s="125" t="s">
        <v>217</v>
      </c>
      <c r="F159" s="126" t="s">
        <v>218</v>
      </c>
      <c r="G159" s="127" t="s">
        <v>156</v>
      </c>
      <c r="H159" s="128">
        <v>83.382000000000005</v>
      </c>
      <c r="I159" s="129"/>
      <c r="J159" s="130">
        <f>ROUND(I159*H159,2)</f>
        <v>0</v>
      </c>
      <c r="K159" s="126" t="s">
        <v>138</v>
      </c>
      <c r="L159" s="33"/>
      <c r="M159" s="131" t="s">
        <v>19</v>
      </c>
      <c r="N159" s="132" t="s">
        <v>42</v>
      </c>
      <c r="P159" s="133">
        <f>O159*H159</f>
        <v>0</v>
      </c>
      <c r="Q159" s="133">
        <v>2.5999999999999998E-4</v>
      </c>
      <c r="R159" s="133">
        <f>Q159*H159</f>
        <v>2.1679319999999998E-2</v>
      </c>
      <c r="S159" s="133">
        <v>0</v>
      </c>
      <c r="T159" s="134">
        <f>S159*H159</f>
        <v>0</v>
      </c>
      <c r="AR159" s="135" t="s">
        <v>139</v>
      </c>
      <c r="AT159" s="135" t="s">
        <v>134</v>
      </c>
      <c r="AU159" s="135" t="s">
        <v>132</v>
      </c>
      <c r="AY159" s="18" t="s">
        <v>131</v>
      </c>
      <c r="BE159" s="136">
        <f>IF(N159="základní",J159,0)</f>
        <v>0</v>
      </c>
      <c r="BF159" s="136">
        <f>IF(N159="snížená",J159,0)</f>
        <v>0</v>
      </c>
      <c r="BG159" s="136">
        <f>IF(N159="zákl. přenesená",J159,0)</f>
        <v>0</v>
      </c>
      <c r="BH159" s="136">
        <f>IF(N159="sníž. přenesená",J159,0)</f>
        <v>0</v>
      </c>
      <c r="BI159" s="136">
        <f>IF(N159="nulová",J159,0)</f>
        <v>0</v>
      </c>
      <c r="BJ159" s="18" t="s">
        <v>79</v>
      </c>
      <c r="BK159" s="136">
        <f>ROUND(I159*H159,2)</f>
        <v>0</v>
      </c>
      <c r="BL159" s="18" t="s">
        <v>139</v>
      </c>
      <c r="BM159" s="135" t="s">
        <v>219</v>
      </c>
    </row>
    <row r="160" spans="2:65" s="1" customFormat="1" ht="19.5">
      <c r="B160" s="33"/>
      <c r="D160" s="137" t="s">
        <v>141</v>
      </c>
      <c r="F160" s="138" t="s">
        <v>220</v>
      </c>
      <c r="I160" s="139"/>
      <c r="L160" s="33"/>
      <c r="M160" s="140"/>
      <c r="T160" s="54"/>
      <c r="AT160" s="18" t="s">
        <v>141</v>
      </c>
      <c r="AU160" s="18" t="s">
        <v>132</v>
      </c>
    </row>
    <row r="161" spans="2:65" s="1" customFormat="1" ht="11.25">
      <c r="B161" s="33"/>
      <c r="D161" s="141" t="s">
        <v>143</v>
      </c>
      <c r="F161" s="142" t="s">
        <v>221</v>
      </c>
      <c r="I161" s="139"/>
      <c r="L161" s="33"/>
      <c r="M161" s="140"/>
      <c r="T161" s="54"/>
      <c r="AT161" s="18" t="s">
        <v>143</v>
      </c>
      <c r="AU161" s="18" t="s">
        <v>132</v>
      </c>
    </row>
    <row r="162" spans="2:65" s="14" customFormat="1" ht="11.25">
      <c r="B162" s="157"/>
      <c r="D162" s="137" t="s">
        <v>145</v>
      </c>
      <c r="E162" s="158" t="s">
        <v>19</v>
      </c>
      <c r="F162" s="159" t="s">
        <v>222</v>
      </c>
      <c r="H162" s="158" t="s">
        <v>19</v>
      </c>
      <c r="I162" s="160"/>
      <c r="L162" s="157"/>
      <c r="M162" s="161"/>
      <c r="T162" s="162"/>
      <c r="AT162" s="158" t="s">
        <v>145</v>
      </c>
      <c r="AU162" s="158" t="s">
        <v>132</v>
      </c>
      <c r="AV162" s="14" t="s">
        <v>79</v>
      </c>
      <c r="AW162" s="14" t="s">
        <v>32</v>
      </c>
      <c r="AX162" s="14" t="s">
        <v>71</v>
      </c>
      <c r="AY162" s="158" t="s">
        <v>131</v>
      </c>
    </row>
    <row r="163" spans="2:65" s="12" customFormat="1" ht="33.75">
      <c r="B163" s="143"/>
      <c r="D163" s="137" t="s">
        <v>145</v>
      </c>
      <c r="E163" s="144" t="s">
        <v>19</v>
      </c>
      <c r="F163" s="145" t="s">
        <v>223</v>
      </c>
      <c r="H163" s="146">
        <v>3.4</v>
      </c>
      <c r="I163" s="147"/>
      <c r="L163" s="143"/>
      <c r="M163" s="148"/>
      <c r="T163" s="149"/>
      <c r="AT163" s="144" t="s">
        <v>145</v>
      </c>
      <c r="AU163" s="144" t="s">
        <v>132</v>
      </c>
      <c r="AV163" s="12" t="s">
        <v>81</v>
      </c>
      <c r="AW163" s="12" t="s">
        <v>32</v>
      </c>
      <c r="AX163" s="12" t="s">
        <v>71</v>
      </c>
      <c r="AY163" s="144" t="s">
        <v>131</v>
      </c>
    </row>
    <row r="164" spans="2:65" s="12" customFormat="1" ht="11.25">
      <c r="B164" s="143"/>
      <c r="D164" s="137" t="s">
        <v>145</v>
      </c>
      <c r="E164" s="144" t="s">
        <v>19</v>
      </c>
      <c r="F164" s="145" t="s">
        <v>224</v>
      </c>
      <c r="H164" s="146">
        <v>20.154</v>
      </c>
      <c r="I164" s="147"/>
      <c r="L164" s="143"/>
      <c r="M164" s="148"/>
      <c r="T164" s="149"/>
      <c r="AT164" s="144" t="s">
        <v>145</v>
      </c>
      <c r="AU164" s="144" t="s">
        <v>132</v>
      </c>
      <c r="AV164" s="12" t="s">
        <v>81</v>
      </c>
      <c r="AW164" s="12" t="s">
        <v>32</v>
      </c>
      <c r="AX164" s="12" t="s">
        <v>71</v>
      </c>
      <c r="AY164" s="144" t="s">
        <v>131</v>
      </c>
    </row>
    <row r="165" spans="2:65" s="12" customFormat="1" ht="11.25">
      <c r="B165" s="143"/>
      <c r="D165" s="137" t="s">
        <v>145</v>
      </c>
      <c r="E165" s="144" t="s">
        <v>19</v>
      </c>
      <c r="F165" s="145" t="s">
        <v>225</v>
      </c>
      <c r="H165" s="146">
        <v>9.1199999999999992</v>
      </c>
      <c r="I165" s="147"/>
      <c r="L165" s="143"/>
      <c r="M165" s="148"/>
      <c r="T165" s="149"/>
      <c r="AT165" s="144" t="s">
        <v>145</v>
      </c>
      <c r="AU165" s="144" t="s">
        <v>132</v>
      </c>
      <c r="AV165" s="12" t="s">
        <v>81</v>
      </c>
      <c r="AW165" s="12" t="s">
        <v>32</v>
      </c>
      <c r="AX165" s="12" t="s">
        <v>71</v>
      </c>
      <c r="AY165" s="144" t="s">
        <v>131</v>
      </c>
    </row>
    <row r="166" spans="2:65" s="12" customFormat="1" ht="11.25">
      <c r="B166" s="143"/>
      <c r="D166" s="137" t="s">
        <v>145</v>
      </c>
      <c r="E166" s="144" t="s">
        <v>19</v>
      </c>
      <c r="F166" s="145" t="s">
        <v>226</v>
      </c>
      <c r="H166" s="146">
        <v>50.707999999999998</v>
      </c>
      <c r="I166" s="147"/>
      <c r="L166" s="143"/>
      <c r="M166" s="148"/>
      <c r="T166" s="149"/>
      <c r="AT166" s="144" t="s">
        <v>145</v>
      </c>
      <c r="AU166" s="144" t="s">
        <v>132</v>
      </c>
      <c r="AV166" s="12" t="s">
        <v>81</v>
      </c>
      <c r="AW166" s="12" t="s">
        <v>32</v>
      </c>
      <c r="AX166" s="12" t="s">
        <v>71</v>
      </c>
      <c r="AY166" s="144" t="s">
        <v>131</v>
      </c>
    </row>
    <row r="167" spans="2:65" s="13" customFormat="1" ht="11.25">
      <c r="B167" s="150"/>
      <c r="D167" s="137" t="s">
        <v>145</v>
      </c>
      <c r="E167" s="151" t="s">
        <v>19</v>
      </c>
      <c r="F167" s="152" t="s">
        <v>168</v>
      </c>
      <c r="H167" s="153">
        <v>83.382000000000005</v>
      </c>
      <c r="I167" s="154"/>
      <c r="L167" s="150"/>
      <c r="M167" s="155"/>
      <c r="T167" s="156"/>
      <c r="AT167" s="151" t="s">
        <v>145</v>
      </c>
      <c r="AU167" s="151" t="s">
        <v>132</v>
      </c>
      <c r="AV167" s="13" t="s">
        <v>139</v>
      </c>
      <c r="AW167" s="13" t="s">
        <v>32</v>
      </c>
      <c r="AX167" s="13" t="s">
        <v>79</v>
      </c>
      <c r="AY167" s="151" t="s">
        <v>131</v>
      </c>
    </row>
    <row r="168" spans="2:65" s="1" customFormat="1" ht="21.75" customHeight="1">
      <c r="B168" s="33"/>
      <c r="C168" s="124" t="s">
        <v>227</v>
      </c>
      <c r="D168" s="124" t="s">
        <v>134</v>
      </c>
      <c r="E168" s="125" t="s">
        <v>228</v>
      </c>
      <c r="F168" s="126" t="s">
        <v>229</v>
      </c>
      <c r="G168" s="127" t="s">
        <v>156</v>
      </c>
      <c r="H168" s="128">
        <v>83.382000000000005</v>
      </c>
      <c r="I168" s="129"/>
      <c r="J168" s="130">
        <f>ROUND(I168*H168,2)</f>
        <v>0</v>
      </c>
      <c r="K168" s="126" t="s">
        <v>138</v>
      </c>
      <c r="L168" s="33"/>
      <c r="M168" s="131" t="s">
        <v>19</v>
      </c>
      <c r="N168" s="132" t="s">
        <v>42</v>
      </c>
      <c r="P168" s="133">
        <f>O168*H168</f>
        <v>0</v>
      </c>
      <c r="Q168" s="133">
        <v>4.3800000000000002E-3</v>
      </c>
      <c r="R168" s="133">
        <f>Q168*H168</f>
        <v>0.36521316000000004</v>
      </c>
      <c r="S168" s="133">
        <v>0</v>
      </c>
      <c r="T168" s="134">
        <f>S168*H168</f>
        <v>0</v>
      </c>
      <c r="AR168" s="135" t="s">
        <v>139</v>
      </c>
      <c r="AT168" s="135" t="s">
        <v>134</v>
      </c>
      <c r="AU168" s="135" t="s">
        <v>132</v>
      </c>
      <c r="AY168" s="18" t="s">
        <v>131</v>
      </c>
      <c r="BE168" s="136">
        <f>IF(N168="základní",J168,0)</f>
        <v>0</v>
      </c>
      <c r="BF168" s="136">
        <f>IF(N168="snížená",J168,0)</f>
        <v>0</v>
      </c>
      <c r="BG168" s="136">
        <f>IF(N168="zákl. přenesená",J168,0)</f>
        <v>0</v>
      </c>
      <c r="BH168" s="136">
        <f>IF(N168="sníž. přenesená",J168,0)</f>
        <v>0</v>
      </c>
      <c r="BI168" s="136">
        <f>IF(N168="nulová",J168,0)</f>
        <v>0</v>
      </c>
      <c r="BJ168" s="18" t="s">
        <v>79</v>
      </c>
      <c r="BK168" s="136">
        <f>ROUND(I168*H168,2)</f>
        <v>0</v>
      </c>
      <c r="BL168" s="18" t="s">
        <v>139</v>
      </c>
      <c r="BM168" s="135" t="s">
        <v>230</v>
      </c>
    </row>
    <row r="169" spans="2:65" s="1" customFormat="1" ht="19.5">
      <c r="B169" s="33"/>
      <c r="D169" s="137" t="s">
        <v>141</v>
      </c>
      <c r="F169" s="138" t="s">
        <v>231</v>
      </c>
      <c r="I169" s="139"/>
      <c r="L169" s="33"/>
      <c r="M169" s="140"/>
      <c r="T169" s="54"/>
      <c r="AT169" s="18" t="s">
        <v>141</v>
      </c>
      <c r="AU169" s="18" t="s">
        <v>132</v>
      </c>
    </row>
    <row r="170" spans="2:65" s="1" customFormat="1" ht="11.25">
      <c r="B170" s="33"/>
      <c r="D170" s="141" t="s">
        <v>143</v>
      </c>
      <c r="F170" s="142" t="s">
        <v>232</v>
      </c>
      <c r="I170" s="139"/>
      <c r="L170" s="33"/>
      <c r="M170" s="140"/>
      <c r="T170" s="54"/>
      <c r="AT170" s="18" t="s">
        <v>143</v>
      </c>
      <c r="AU170" s="18" t="s">
        <v>132</v>
      </c>
    </row>
    <row r="171" spans="2:65" s="1" customFormat="1" ht="21.75" customHeight="1">
      <c r="B171" s="33"/>
      <c r="C171" s="124" t="s">
        <v>8</v>
      </c>
      <c r="D171" s="124" t="s">
        <v>134</v>
      </c>
      <c r="E171" s="125" t="s">
        <v>233</v>
      </c>
      <c r="F171" s="126" t="s">
        <v>234</v>
      </c>
      <c r="G171" s="127" t="s">
        <v>156</v>
      </c>
      <c r="H171" s="128">
        <v>39.793999999999997</v>
      </c>
      <c r="I171" s="129"/>
      <c r="J171" s="130">
        <f>ROUND(I171*H171,2)</f>
        <v>0</v>
      </c>
      <c r="K171" s="126" t="s">
        <v>138</v>
      </c>
      <c r="L171" s="33"/>
      <c r="M171" s="131" t="s">
        <v>19</v>
      </c>
      <c r="N171" s="132" t="s">
        <v>42</v>
      </c>
      <c r="P171" s="133">
        <f>O171*H171</f>
        <v>0</v>
      </c>
      <c r="Q171" s="133">
        <v>3.0000000000000001E-3</v>
      </c>
      <c r="R171" s="133">
        <f>Q171*H171</f>
        <v>0.11938199999999999</v>
      </c>
      <c r="S171" s="133">
        <v>0</v>
      </c>
      <c r="T171" s="134">
        <f>S171*H171</f>
        <v>0</v>
      </c>
      <c r="AR171" s="135" t="s">
        <v>139</v>
      </c>
      <c r="AT171" s="135" t="s">
        <v>134</v>
      </c>
      <c r="AU171" s="135" t="s">
        <v>132</v>
      </c>
      <c r="AY171" s="18" t="s">
        <v>131</v>
      </c>
      <c r="BE171" s="136">
        <f>IF(N171="základní",J171,0)</f>
        <v>0</v>
      </c>
      <c r="BF171" s="136">
        <f>IF(N171="snížená",J171,0)</f>
        <v>0</v>
      </c>
      <c r="BG171" s="136">
        <f>IF(N171="zákl. přenesená",J171,0)</f>
        <v>0</v>
      </c>
      <c r="BH171" s="136">
        <f>IF(N171="sníž. přenesená",J171,0)</f>
        <v>0</v>
      </c>
      <c r="BI171" s="136">
        <f>IF(N171="nulová",J171,0)</f>
        <v>0</v>
      </c>
      <c r="BJ171" s="18" t="s">
        <v>79</v>
      </c>
      <c r="BK171" s="136">
        <f>ROUND(I171*H171,2)</f>
        <v>0</v>
      </c>
      <c r="BL171" s="18" t="s">
        <v>139</v>
      </c>
      <c r="BM171" s="135" t="s">
        <v>235</v>
      </c>
    </row>
    <row r="172" spans="2:65" s="1" customFormat="1" ht="19.5">
      <c r="B172" s="33"/>
      <c r="D172" s="137" t="s">
        <v>141</v>
      </c>
      <c r="F172" s="138" t="s">
        <v>236</v>
      </c>
      <c r="I172" s="139"/>
      <c r="L172" s="33"/>
      <c r="M172" s="140"/>
      <c r="T172" s="54"/>
      <c r="AT172" s="18" t="s">
        <v>141</v>
      </c>
      <c r="AU172" s="18" t="s">
        <v>132</v>
      </c>
    </row>
    <row r="173" spans="2:65" s="1" customFormat="1" ht="11.25">
      <c r="B173" s="33"/>
      <c r="D173" s="141" t="s">
        <v>143</v>
      </c>
      <c r="F173" s="142" t="s">
        <v>237</v>
      </c>
      <c r="I173" s="139"/>
      <c r="L173" s="33"/>
      <c r="M173" s="140"/>
      <c r="T173" s="54"/>
      <c r="AT173" s="18" t="s">
        <v>143</v>
      </c>
      <c r="AU173" s="18" t="s">
        <v>132</v>
      </c>
    </row>
    <row r="174" spans="2:65" s="14" customFormat="1" ht="11.25">
      <c r="B174" s="157"/>
      <c r="D174" s="137" t="s">
        <v>145</v>
      </c>
      <c r="E174" s="158" t="s">
        <v>19</v>
      </c>
      <c r="F174" s="159" t="s">
        <v>222</v>
      </c>
      <c r="H174" s="158" t="s">
        <v>19</v>
      </c>
      <c r="I174" s="160"/>
      <c r="L174" s="157"/>
      <c r="M174" s="161"/>
      <c r="T174" s="162"/>
      <c r="AT174" s="158" t="s">
        <v>145</v>
      </c>
      <c r="AU174" s="158" t="s">
        <v>132</v>
      </c>
      <c r="AV174" s="14" t="s">
        <v>79</v>
      </c>
      <c r="AW174" s="14" t="s">
        <v>32</v>
      </c>
      <c r="AX174" s="14" t="s">
        <v>71</v>
      </c>
      <c r="AY174" s="158" t="s">
        <v>131</v>
      </c>
    </row>
    <row r="175" spans="2:65" s="12" customFormat="1" ht="22.5">
      <c r="B175" s="143"/>
      <c r="D175" s="137" t="s">
        <v>145</v>
      </c>
      <c r="E175" s="144" t="s">
        <v>19</v>
      </c>
      <c r="F175" s="145" t="s">
        <v>238</v>
      </c>
      <c r="H175" s="146">
        <v>1.01</v>
      </c>
      <c r="I175" s="147"/>
      <c r="L175" s="143"/>
      <c r="M175" s="148"/>
      <c r="T175" s="149"/>
      <c r="AT175" s="144" t="s">
        <v>145</v>
      </c>
      <c r="AU175" s="144" t="s">
        <v>132</v>
      </c>
      <c r="AV175" s="12" t="s">
        <v>81</v>
      </c>
      <c r="AW175" s="12" t="s">
        <v>32</v>
      </c>
      <c r="AX175" s="12" t="s">
        <v>71</v>
      </c>
      <c r="AY175" s="144" t="s">
        <v>131</v>
      </c>
    </row>
    <row r="176" spans="2:65" s="12" customFormat="1" ht="11.25">
      <c r="B176" s="143"/>
      <c r="D176" s="137" t="s">
        <v>145</v>
      </c>
      <c r="E176" s="144" t="s">
        <v>19</v>
      </c>
      <c r="F176" s="145" t="s">
        <v>239</v>
      </c>
      <c r="H176" s="146">
        <v>10.077</v>
      </c>
      <c r="I176" s="147"/>
      <c r="L176" s="143"/>
      <c r="M176" s="148"/>
      <c r="T176" s="149"/>
      <c r="AT176" s="144" t="s">
        <v>145</v>
      </c>
      <c r="AU176" s="144" t="s">
        <v>132</v>
      </c>
      <c r="AV176" s="12" t="s">
        <v>81</v>
      </c>
      <c r="AW176" s="12" t="s">
        <v>32</v>
      </c>
      <c r="AX176" s="12" t="s">
        <v>71</v>
      </c>
      <c r="AY176" s="144" t="s">
        <v>131</v>
      </c>
    </row>
    <row r="177" spans="2:65" s="15" customFormat="1" ht="11.25">
      <c r="B177" s="163"/>
      <c r="D177" s="137" t="s">
        <v>145</v>
      </c>
      <c r="E177" s="164" t="s">
        <v>19</v>
      </c>
      <c r="F177" s="165" t="s">
        <v>240</v>
      </c>
      <c r="H177" s="166">
        <v>11.087</v>
      </c>
      <c r="I177" s="167"/>
      <c r="L177" s="163"/>
      <c r="M177" s="168"/>
      <c r="T177" s="169"/>
      <c r="AT177" s="164" t="s">
        <v>145</v>
      </c>
      <c r="AU177" s="164" t="s">
        <v>132</v>
      </c>
      <c r="AV177" s="15" t="s">
        <v>132</v>
      </c>
      <c r="AW177" s="15" t="s">
        <v>32</v>
      </c>
      <c r="AX177" s="15" t="s">
        <v>71</v>
      </c>
      <c r="AY177" s="164" t="s">
        <v>131</v>
      </c>
    </row>
    <row r="178" spans="2:65" s="14" customFormat="1" ht="11.25">
      <c r="B178" s="157"/>
      <c r="D178" s="137" t="s">
        <v>145</v>
      </c>
      <c r="E178" s="158" t="s">
        <v>19</v>
      </c>
      <c r="F178" s="159" t="s">
        <v>241</v>
      </c>
      <c r="H178" s="158" t="s">
        <v>19</v>
      </c>
      <c r="I178" s="160"/>
      <c r="L178" s="157"/>
      <c r="M178" s="161"/>
      <c r="T178" s="162"/>
      <c r="AT178" s="158" t="s">
        <v>145</v>
      </c>
      <c r="AU178" s="158" t="s">
        <v>132</v>
      </c>
      <c r="AV178" s="14" t="s">
        <v>79</v>
      </c>
      <c r="AW178" s="14" t="s">
        <v>32</v>
      </c>
      <c r="AX178" s="14" t="s">
        <v>71</v>
      </c>
      <c r="AY178" s="158" t="s">
        <v>131</v>
      </c>
    </row>
    <row r="179" spans="2:65" s="12" customFormat="1" ht="11.25">
      <c r="B179" s="143"/>
      <c r="D179" s="137" t="s">
        <v>145</v>
      </c>
      <c r="E179" s="144" t="s">
        <v>19</v>
      </c>
      <c r="F179" s="145" t="s">
        <v>242</v>
      </c>
      <c r="H179" s="146">
        <v>3.12</v>
      </c>
      <c r="I179" s="147"/>
      <c r="L179" s="143"/>
      <c r="M179" s="148"/>
      <c r="T179" s="149"/>
      <c r="AT179" s="144" t="s">
        <v>145</v>
      </c>
      <c r="AU179" s="144" t="s">
        <v>132</v>
      </c>
      <c r="AV179" s="12" t="s">
        <v>81</v>
      </c>
      <c r="AW179" s="12" t="s">
        <v>32</v>
      </c>
      <c r="AX179" s="12" t="s">
        <v>71</v>
      </c>
      <c r="AY179" s="144" t="s">
        <v>131</v>
      </c>
    </row>
    <row r="180" spans="2:65" s="12" customFormat="1" ht="11.25">
      <c r="B180" s="143"/>
      <c r="D180" s="137" t="s">
        <v>145</v>
      </c>
      <c r="E180" s="144" t="s">
        <v>19</v>
      </c>
      <c r="F180" s="145" t="s">
        <v>243</v>
      </c>
      <c r="H180" s="146">
        <v>2.4</v>
      </c>
      <c r="I180" s="147"/>
      <c r="L180" s="143"/>
      <c r="M180" s="148"/>
      <c r="T180" s="149"/>
      <c r="AT180" s="144" t="s">
        <v>145</v>
      </c>
      <c r="AU180" s="144" t="s">
        <v>132</v>
      </c>
      <c r="AV180" s="12" t="s">
        <v>81</v>
      </c>
      <c r="AW180" s="12" t="s">
        <v>32</v>
      </c>
      <c r="AX180" s="12" t="s">
        <v>71</v>
      </c>
      <c r="AY180" s="144" t="s">
        <v>131</v>
      </c>
    </row>
    <row r="181" spans="2:65" s="15" customFormat="1" ht="11.25">
      <c r="B181" s="163"/>
      <c r="D181" s="137" t="s">
        <v>145</v>
      </c>
      <c r="E181" s="164" t="s">
        <v>19</v>
      </c>
      <c r="F181" s="165" t="s">
        <v>240</v>
      </c>
      <c r="H181" s="166">
        <v>5.52</v>
      </c>
      <c r="I181" s="167"/>
      <c r="L181" s="163"/>
      <c r="M181" s="168"/>
      <c r="T181" s="169"/>
      <c r="AT181" s="164" t="s">
        <v>145</v>
      </c>
      <c r="AU181" s="164" t="s">
        <v>132</v>
      </c>
      <c r="AV181" s="15" t="s">
        <v>132</v>
      </c>
      <c r="AW181" s="15" t="s">
        <v>32</v>
      </c>
      <c r="AX181" s="15" t="s">
        <v>71</v>
      </c>
      <c r="AY181" s="164" t="s">
        <v>131</v>
      </c>
    </row>
    <row r="182" spans="2:65" s="14" customFormat="1" ht="11.25">
      <c r="B182" s="157"/>
      <c r="D182" s="137" t="s">
        <v>145</v>
      </c>
      <c r="E182" s="158" t="s">
        <v>19</v>
      </c>
      <c r="F182" s="159" t="s">
        <v>244</v>
      </c>
      <c r="H182" s="158" t="s">
        <v>19</v>
      </c>
      <c r="I182" s="160"/>
      <c r="L182" s="157"/>
      <c r="M182" s="161"/>
      <c r="T182" s="162"/>
      <c r="AT182" s="158" t="s">
        <v>145</v>
      </c>
      <c r="AU182" s="158" t="s">
        <v>132</v>
      </c>
      <c r="AV182" s="14" t="s">
        <v>79</v>
      </c>
      <c r="AW182" s="14" t="s">
        <v>32</v>
      </c>
      <c r="AX182" s="14" t="s">
        <v>71</v>
      </c>
      <c r="AY182" s="158" t="s">
        <v>131</v>
      </c>
    </row>
    <row r="183" spans="2:65" s="12" customFormat="1" ht="11.25">
      <c r="B183" s="143"/>
      <c r="D183" s="137" t="s">
        <v>145</v>
      </c>
      <c r="E183" s="144" t="s">
        <v>19</v>
      </c>
      <c r="F183" s="145" t="s">
        <v>245</v>
      </c>
      <c r="H183" s="146">
        <v>11.288</v>
      </c>
      <c r="I183" s="147"/>
      <c r="L183" s="143"/>
      <c r="M183" s="148"/>
      <c r="T183" s="149"/>
      <c r="AT183" s="144" t="s">
        <v>145</v>
      </c>
      <c r="AU183" s="144" t="s">
        <v>132</v>
      </c>
      <c r="AV183" s="12" t="s">
        <v>81</v>
      </c>
      <c r="AW183" s="12" t="s">
        <v>32</v>
      </c>
      <c r="AX183" s="12" t="s">
        <v>71</v>
      </c>
      <c r="AY183" s="144" t="s">
        <v>131</v>
      </c>
    </row>
    <row r="184" spans="2:65" s="12" customFormat="1" ht="11.25">
      <c r="B184" s="143"/>
      <c r="D184" s="137" t="s">
        <v>145</v>
      </c>
      <c r="E184" s="144" t="s">
        <v>19</v>
      </c>
      <c r="F184" s="145" t="s">
        <v>246</v>
      </c>
      <c r="H184" s="146">
        <v>3.1739999999999999</v>
      </c>
      <c r="I184" s="147"/>
      <c r="L184" s="143"/>
      <c r="M184" s="148"/>
      <c r="T184" s="149"/>
      <c r="AT184" s="144" t="s">
        <v>145</v>
      </c>
      <c r="AU184" s="144" t="s">
        <v>132</v>
      </c>
      <c r="AV184" s="12" t="s">
        <v>81</v>
      </c>
      <c r="AW184" s="12" t="s">
        <v>32</v>
      </c>
      <c r="AX184" s="12" t="s">
        <v>71</v>
      </c>
      <c r="AY184" s="144" t="s">
        <v>131</v>
      </c>
    </row>
    <row r="185" spans="2:65" s="12" customFormat="1" ht="11.25">
      <c r="B185" s="143"/>
      <c r="D185" s="137" t="s">
        <v>145</v>
      </c>
      <c r="E185" s="144" t="s">
        <v>19</v>
      </c>
      <c r="F185" s="145" t="s">
        <v>247</v>
      </c>
      <c r="H185" s="146">
        <v>8.7249999999999996</v>
      </c>
      <c r="I185" s="147"/>
      <c r="L185" s="143"/>
      <c r="M185" s="148"/>
      <c r="T185" s="149"/>
      <c r="AT185" s="144" t="s">
        <v>145</v>
      </c>
      <c r="AU185" s="144" t="s">
        <v>132</v>
      </c>
      <c r="AV185" s="12" t="s">
        <v>81</v>
      </c>
      <c r="AW185" s="12" t="s">
        <v>32</v>
      </c>
      <c r="AX185" s="12" t="s">
        <v>71</v>
      </c>
      <c r="AY185" s="144" t="s">
        <v>131</v>
      </c>
    </row>
    <row r="186" spans="2:65" s="15" customFormat="1" ht="11.25">
      <c r="B186" s="163"/>
      <c r="D186" s="137" t="s">
        <v>145</v>
      </c>
      <c r="E186" s="164" t="s">
        <v>19</v>
      </c>
      <c r="F186" s="165" t="s">
        <v>240</v>
      </c>
      <c r="H186" s="166">
        <v>23.187000000000001</v>
      </c>
      <c r="I186" s="167"/>
      <c r="L186" s="163"/>
      <c r="M186" s="168"/>
      <c r="T186" s="169"/>
      <c r="AT186" s="164" t="s">
        <v>145</v>
      </c>
      <c r="AU186" s="164" t="s">
        <v>132</v>
      </c>
      <c r="AV186" s="15" t="s">
        <v>132</v>
      </c>
      <c r="AW186" s="15" t="s">
        <v>32</v>
      </c>
      <c r="AX186" s="15" t="s">
        <v>71</v>
      </c>
      <c r="AY186" s="164" t="s">
        <v>131</v>
      </c>
    </row>
    <row r="187" spans="2:65" s="13" customFormat="1" ht="11.25">
      <c r="B187" s="150"/>
      <c r="D187" s="137" t="s">
        <v>145</v>
      </c>
      <c r="E187" s="151" t="s">
        <v>19</v>
      </c>
      <c r="F187" s="152" t="s">
        <v>168</v>
      </c>
      <c r="H187" s="153">
        <v>39.793999999999997</v>
      </c>
      <c r="I187" s="154"/>
      <c r="L187" s="150"/>
      <c r="M187" s="155"/>
      <c r="T187" s="156"/>
      <c r="AT187" s="151" t="s">
        <v>145</v>
      </c>
      <c r="AU187" s="151" t="s">
        <v>132</v>
      </c>
      <c r="AV187" s="13" t="s">
        <v>139</v>
      </c>
      <c r="AW187" s="13" t="s">
        <v>32</v>
      </c>
      <c r="AX187" s="13" t="s">
        <v>79</v>
      </c>
      <c r="AY187" s="151" t="s">
        <v>131</v>
      </c>
    </row>
    <row r="188" spans="2:65" s="1" customFormat="1" ht="24.2" customHeight="1">
      <c r="B188" s="33"/>
      <c r="C188" s="124" t="s">
        <v>248</v>
      </c>
      <c r="D188" s="124" t="s">
        <v>134</v>
      </c>
      <c r="E188" s="125" t="s">
        <v>249</v>
      </c>
      <c r="F188" s="126" t="s">
        <v>250</v>
      </c>
      <c r="G188" s="127" t="s">
        <v>156</v>
      </c>
      <c r="H188" s="128">
        <v>15.481999999999999</v>
      </c>
      <c r="I188" s="129"/>
      <c r="J188" s="130">
        <f>ROUND(I188*H188,2)</f>
        <v>0</v>
      </c>
      <c r="K188" s="126" t="s">
        <v>138</v>
      </c>
      <c r="L188" s="33"/>
      <c r="M188" s="131" t="s">
        <v>19</v>
      </c>
      <c r="N188" s="132" t="s">
        <v>42</v>
      </c>
      <c r="P188" s="133">
        <f>O188*H188</f>
        <v>0</v>
      </c>
      <c r="Q188" s="133">
        <v>4.795E-2</v>
      </c>
      <c r="R188" s="133">
        <f>Q188*H188</f>
        <v>0.74236189999999991</v>
      </c>
      <c r="S188" s="133">
        <v>0</v>
      </c>
      <c r="T188" s="134">
        <f>S188*H188</f>
        <v>0</v>
      </c>
      <c r="AR188" s="135" t="s">
        <v>139</v>
      </c>
      <c r="AT188" s="135" t="s">
        <v>134</v>
      </c>
      <c r="AU188" s="135" t="s">
        <v>132</v>
      </c>
      <c r="AY188" s="18" t="s">
        <v>131</v>
      </c>
      <c r="BE188" s="136">
        <f>IF(N188="základní",J188,0)</f>
        <v>0</v>
      </c>
      <c r="BF188" s="136">
        <f>IF(N188="snížená",J188,0)</f>
        <v>0</v>
      </c>
      <c r="BG188" s="136">
        <f>IF(N188="zákl. přenesená",J188,0)</f>
        <v>0</v>
      </c>
      <c r="BH188" s="136">
        <f>IF(N188="sníž. přenesená",J188,0)</f>
        <v>0</v>
      </c>
      <c r="BI188" s="136">
        <f>IF(N188="nulová",J188,0)</f>
        <v>0</v>
      </c>
      <c r="BJ188" s="18" t="s">
        <v>79</v>
      </c>
      <c r="BK188" s="136">
        <f>ROUND(I188*H188,2)</f>
        <v>0</v>
      </c>
      <c r="BL188" s="18" t="s">
        <v>139</v>
      </c>
      <c r="BM188" s="135" t="s">
        <v>251</v>
      </c>
    </row>
    <row r="189" spans="2:65" s="1" customFormat="1" ht="19.5">
      <c r="B189" s="33"/>
      <c r="D189" s="137" t="s">
        <v>141</v>
      </c>
      <c r="F189" s="138" t="s">
        <v>252</v>
      </c>
      <c r="I189" s="139"/>
      <c r="L189" s="33"/>
      <c r="M189" s="140"/>
      <c r="T189" s="54"/>
      <c r="AT189" s="18" t="s">
        <v>141</v>
      </c>
      <c r="AU189" s="18" t="s">
        <v>132</v>
      </c>
    </row>
    <row r="190" spans="2:65" s="1" customFormat="1" ht="11.25">
      <c r="B190" s="33"/>
      <c r="D190" s="141" t="s">
        <v>143</v>
      </c>
      <c r="F190" s="142" t="s">
        <v>253</v>
      </c>
      <c r="I190" s="139"/>
      <c r="L190" s="33"/>
      <c r="M190" s="140"/>
      <c r="T190" s="54"/>
      <c r="AT190" s="18" t="s">
        <v>143</v>
      </c>
      <c r="AU190" s="18" t="s">
        <v>132</v>
      </c>
    </row>
    <row r="191" spans="2:65" s="12" customFormat="1" ht="11.25">
      <c r="B191" s="143"/>
      <c r="D191" s="137" t="s">
        <v>145</v>
      </c>
      <c r="E191" s="144" t="s">
        <v>19</v>
      </c>
      <c r="F191" s="145" t="s">
        <v>254</v>
      </c>
      <c r="H191" s="146">
        <v>1.6519999999999999</v>
      </c>
      <c r="I191" s="147"/>
      <c r="L191" s="143"/>
      <c r="M191" s="148"/>
      <c r="T191" s="149"/>
      <c r="AT191" s="144" t="s">
        <v>145</v>
      </c>
      <c r="AU191" s="144" t="s">
        <v>132</v>
      </c>
      <c r="AV191" s="12" t="s">
        <v>81</v>
      </c>
      <c r="AW191" s="12" t="s">
        <v>32</v>
      </c>
      <c r="AX191" s="12" t="s">
        <v>71</v>
      </c>
      <c r="AY191" s="144" t="s">
        <v>131</v>
      </c>
    </row>
    <row r="192" spans="2:65" s="12" customFormat="1" ht="33.75">
      <c r="B192" s="143"/>
      <c r="D192" s="137" t="s">
        <v>145</v>
      </c>
      <c r="E192" s="144" t="s">
        <v>19</v>
      </c>
      <c r="F192" s="145" t="s">
        <v>255</v>
      </c>
      <c r="H192" s="146">
        <v>13.83</v>
      </c>
      <c r="I192" s="147"/>
      <c r="L192" s="143"/>
      <c r="M192" s="148"/>
      <c r="T192" s="149"/>
      <c r="AT192" s="144" t="s">
        <v>145</v>
      </c>
      <c r="AU192" s="144" t="s">
        <v>132</v>
      </c>
      <c r="AV192" s="12" t="s">
        <v>81</v>
      </c>
      <c r="AW192" s="12" t="s">
        <v>32</v>
      </c>
      <c r="AX192" s="12" t="s">
        <v>71</v>
      </c>
      <c r="AY192" s="144" t="s">
        <v>131</v>
      </c>
    </row>
    <row r="193" spans="2:65" s="13" customFormat="1" ht="11.25">
      <c r="B193" s="150"/>
      <c r="D193" s="137" t="s">
        <v>145</v>
      </c>
      <c r="E193" s="151" t="s">
        <v>19</v>
      </c>
      <c r="F193" s="152" t="s">
        <v>168</v>
      </c>
      <c r="H193" s="153">
        <v>15.481999999999999</v>
      </c>
      <c r="I193" s="154"/>
      <c r="L193" s="150"/>
      <c r="M193" s="155"/>
      <c r="T193" s="156"/>
      <c r="AT193" s="151" t="s">
        <v>145</v>
      </c>
      <c r="AU193" s="151" t="s">
        <v>132</v>
      </c>
      <c r="AV193" s="13" t="s">
        <v>139</v>
      </c>
      <c r="AW193" s="13" t="s">
        <v>32</v>
      </c>
      <c r="AX193" s="13" t="s">
        <v>79</v>
      </c>
      <c r="AY193" s="151" t="s">
        <v>131</v>
      </c>
    </row>
    <row r="194" spans="2:65" s="1" customFormat="1" ht="16.5" customHeight="1">
      <c r="B194" s="33"/>
      <c r="C194" s="124" t="s">
        <v>256</v>
      </c>
      <c r="D194" s="124" t="s">
        <v>134</v>
      </c>
      <c r="E194" s="125" t="s">
        <v>257</v>
      </c>
      <c r="F194" s="126" t="s">
        <v>258</v>
      </c>
      <c r="G194" s="127" t="s">
        <v>156</v>
      </c>
      <c r="H194" s="128">
        <v>140.59</v>
      </c>
      <c r="I194" s="129"/>
      <c r="J194" s="130">
        <f>ROUND(I194*H194,2)</f>
        <v>0</v>
      </c>
      <c r="K194" s="126" t="s">
        <v>138</v>
      </c>
      <c r="L194" s="33"/>
      <c r="M194" s="131" t="s">
        <v>19</v>
      </c>
      <c r="N194" s="132" t="s">
        <v>42</v>
      </c>
      <c r="P194" s="133">
        <f>O194*H194</f>
        <v>0</v>
      </c>
      <c r="Q194" s="133">
        <v>4.0000000000000003E-5</v>
      </c>
      <c r="R194" s="133">
        <f>Q194*H194</f>
        <v>5.6236000000000003E-3</v>
      </c>
      <c r="S194" s="133">
        <v>6.0000000000000002E-5</v>
      </c>
      <c r="T194" s="134">
        <f>S194*H194</f>
        <v>8.4354000000000009E-3</v>
      </c>
      <c r="AR194" s="135" t="s">
        <v>139</v>
      </c>
      <c r="AT194" s="135" t="s">
        <v>134</v>
      </c>
      <c r="AU194" s="135" t="s">
        <v>132</v>
      </c>
      <c r="AY194" s="18" t="s">
        <v>131</v>
      </c>
      <c r="BE194" s="136">
        <f>IF(N194="základní",J194,0)</f>
        <v>0</v>
      </c>
      <c r="BF194" s="136">
        <f>IF(N194="snížená",J194,0)</f>
        <v>0</v>
      </c>
      <c r="BG194" s="136">
        <f>IF(N194="zákl. přenesená",J194,0)</f>
        <v>0</v>
      </c>
      <c r="BH194" s="136">
        <f>IF(N194="sníž. přenesená",J194,0)</f>
        <v>0</v>
      </c>
      <c r="BI194" s="136">
        <f>IF(N194="nulová",J194,0)</f>
        <v>0</v>
      </c>
      <c r="BJ194" s="18" t="s">
        <v>79</v>
      </c>
      <c r="BK194" s="136">
        <f>ROUND(I194*H194,2)</f>
        <v>0</v>
      </c>
      <c r="BL194" s="18" t="s">
        <v>139</v>
      </c>
      <c r="BM194" s="135" t="s">
        <v>259</v>
      </c>
    </row>
    <row r="195" spans="2:65" s="1" customFormat="1" ht="19.5">
      <c r="B195" s="33"/>
      <c r="D195" s="137" t="s">
        <v>141</v>
      </c>
      <c r="F195" s="138" t="s">
        <v>260</v>
      </c>
      <c r="I195" s="139"/>
      <c r="L195" s="33"/>
      <c r="M195" s="140"/>
      <c r="T195" s="54"/>
      <c r="AT195" s="18" t="s">
        <v>141</v>
      </c>
      <c r="AU195" s="18" t="s">
        <v>132</v>
      </c>
    </row>
    <row r="196" spans="2:65" s="1" customFormat="1" ht="11.25">
      <c r="B196" s="33"/>
      <c r="D196" s="141" t="s">
        <v>143</v>
      </c>
      <c r="F196" s="142" t="s">
        <v>261</v>
      </c>
      <c r="I196" s="139"/>
      <c r="L196" s="33"/>
      <c r="M196" s="140"/>
      <c r="T196" s="54"/>
      <c r="AT196" s="18" t="s">
        <v>143</v>
      </c>
      <c r="AU196" s="18" t="s">
        <v>132</v>
      </c>
    </row>
    <row r="197" spans="2:65" s="14" customFormat="1" ht="11.25">
      <c r="B197" s="157"/>
      <c r="D197" s="137" t="s">
        <v>145</v>
      </c>
      <c r="E197" s="158" t="s">
        <v>19</v>
      </c>
      <c r="F197" s="159" t="s">
        <v>262</v>
      </c>
      <c r="H197" s="158" t="s">
        <v>19</v>
      </c>
      <c r="I197" s="160"/>
      <c r="L197" s="157"/>
      <c r="M197" s="161"/>
      <c r="T197" s="162"/>
      <c r="AT197" s="158" t="s">
        <v>145</v>
      </c>
      <c r="AU197" s="158" t="s">
        <v>132</v>
      </c>
      <c r="AV197" s="14" t="s">
        <v>79</v>
      </c>
      <c r="AW197" s="14" t="s">
        <v>32</v>
      </c>
      <c r="AX197" s="14" t="s">
        <v>71</v>
      </c>
      <c r="AY197" s="158" t="s">
        <v>131</v>
      </c>
    </row>
    <row r="198" spans="2:65" s="12" customFormat="1" ht="22.5">
      <c r="B198" s="143"/>
      <c r="D198" s="137" t="s">
        <v>145</v>
      </c>
      <c r="E198" s="144" t="s">
        <v>19</v>
      </c>
      <c r="F198" s="145" t="s">
        <v>263</v>
      </c>
      <c r="H198" s="146">
        <v>140.59</v>
      </c>
      <c r="I198" s="147"/>
      <c r="L198" s="143"/>
      <c r="M198" s="148"/>
      <c r="T198" s="149"/>
      <c r="AT198" s="144" t="s">
        <v>145</v>
      </c>
      <c r="AU198" s="144" t="s">
        <v>132</v>
      </c>
      <c r="AV198" s="12" t="s">
        <v>81</v>
      </c>
      <c r="AW198" s="12" t="s">
        <v>32</v>
      </c>
      <c r="AX198" s="12" t="s">
        <v>79</v>
      </c>
      <c r="AY198" s="144" t="s">
        <v>131</v>
      </c>
    </row>
    <row r="199" spans="2:65" s="1" customFormat="1" ht="16.5" customHeight="1">
      <c r="B199" s="33"/>
      <c r="C199" s="124" t="s">
        <v>264</v>
      </c>
      <c r="D199" s="124" t="s">
        <v>134</v>
      </c>
      <c r="E199" s="125" t="s">
        <v>265</v>
      </c>
      <c r="F199" s="126" t="s">
        <v>266</v>
      </c>
      <c r="G199" s="127" t="s">
        <v>156</v>
      </c>
      <c r="H199" s="128">
        <v>91.727999999999994</v>
      </c>
      <c r="I199" s="129"/>
      <c r="J199" s="130">
        <f>ROUND(I199*H199,2)</f>
        <v>0</v>
      </c>
      <c r="K199" s="126" t="s">
        <v>138</v>
      </c>
      <c r="L199" s="33"/>
      <c r="M199" s="131" t="s">
        <v>19</v>
      </c>
      <c r="N199" s="132" t="s">
        <v>42</v>
      </c>
      <c r="P199" s="133">
        <f>O199*H199</f>
        <v>0</v>
      </c>
      <c r="Q199" s="133">
        <v>9.0000000000000006E-5</v>
      </c>
      <c r="R199" s="133">
        <f>Q199*H199</f>
        <v>8.2555200000000006E-3</v>
      </c>
      <c r="S199" s="133">
        <v>6.0000000000000002E-5</v>
      </c>
      <c r="T199" s="134">
        <f>S199*H199</f>
        <v>5.5036799999999995E-3</v>
      </c>
      <c r="AR199" s="135" t="s">
        <v>139</v>
      </c>
      <c r="AT199" s="135" t="s">
        <v>134</v>
      </c>
      <c r="AU199" s="135" t="s">
        <v>132</v>
      </c>
      <c r="AY199" s="18" t="s">
        <v>131</v>
      </c>
      <c r="BE199" s="136">
        <f>IF(N199="základní",J199,0)</f>
        <v>0</v>
      </c>
      <c r="BF199" s="136">
        <f>IF(N199="snížená",J199,0)</f>
        <v>0</v>
      </c>
      <c r="BG199" s="136">
        <f>IF(N199="zákl. přenesená",J199,0)</f>
        <v>0</v>
      </c>
      <c r="BH199" s="136">
        <f>IF(N199="sníž. přenesená",J199,0)</f>
        <v>0</v>
      </c>
      <c r="BI199" s="136">
        <f>IF(N199="nulová",J199,0)</f>
        <v>0</v>
      </c>
      <c r="BJ199" s="18" t="s">
        <v>79</v>
      </c>
      <c r="BK199" s="136">
        <f>ROUND(I199*H199,2)</f>
        <v>0</v>
      </c>
      <c r="BL199" s="18" t="s">
        <v>139</v>
      </c>
      <c r="BM199" s="135" t="s">
        <v>267</v>
      </c>
    </row>
    <row r="200" spans="2:65" s="1" customFormat="1" ht="19.5">
      <c r="B200" s="33"/>
      <c r="D200" s="137" t="s">
        <v>141</v>
      </c>
      <c r="F200" s="138" t="s">
        <v>268</v>
      </c>
      <c r="I200" s="139"/>
      <c r="L200" s="33"/>
      <c r="M200" s="140"/>
      <c r="T200" s="54"/>
      <c r="AT200" s="18" t="s">
        <v>141</v>
      </c>
      <c r="AU200" s="18" t="s">
        <v>132</v>
      </c>
    </row>
    <row r="201" spans="2:65" s="1" customFormat="1" ht="11.25">
      <c r="B201" s="33"/>
      <c r="D201" s="141" t="s">
        <v>143</v>
      </c>
      <c r="F201" s="142" t="s">
        <v>269</v>
      </c>
      <c r="I201" s="139"/>
      <c r="L201" s="33"/>
      <c r="M201" s="140"/>
      <c r="T201" s="54"/>
      <c r="AT201" s="18" t="s">
        <v>143</v>
      </c>
      <c r="AU201" s="18" t="s">
        <v>132</v>
      </c>
    </row>
    <row r="202" spans="2:65" s="14" customFormat="1" ht="11.25">
      <c r="B202" s="157"/>
      <c r="D202" s="137" t="s">
        <v>145</v>
      </c>
      <c r="E202" s="158" t="s">
        <v>19</v>
      </c>
      <c r="F202" s="159" t="s">
        <v>270</v>
      </c>
      <c r="H202" s="158" t="s">
        <v>19</v>
      </c>
      <c r="I202" s="160"/>
      <c r="L202" s="157"/>
      <c r="M202" s="161"/>
      <c r="T202" s="162"/>
      <c r="AT202" s="158" t="s">
        <v>145</v>
      </c>
      <c r="AU202" s="158" t="s">
        <v>132</v>
      </c>
      <c r="AV202" s="14" t="s">
        <v>79</v>
      </c>
      <c r="AW202" s="14" t="s">
        <v>32</v>
      </c>
      <c r="AX202" s="14" t="s">
        <v>71</v>
      </c>
      <c r="AY202" s="158" t="s">
        <v>131</v>
      </c>
    </row>
    <row r="203" spans="2:65" s="12" customFormat="1" ht="11.25">
      <c r="B203" s="143"/>
      <c r="D203" s="137" t="s">
        <v>145</v>
      </c>
      <c r="E203" s="144" t="s">
        <v>19</v>
      </c>
      <c r="F203" s="145" t="s">
        <v>271</v>
      </c>
      <c r="H203" s="146">
        <v>32.65</v>
      </c>
      <c r="I203" s="147"/>
      <c r="L203" s="143"/>
      <c r="M203" s="148"/>
      <c r="T203" s="149"/>
      <c r="AT203" s="144" t="s">
        <v>145</v>
      </c>
      <c r="AU203" s="144" t="s">
        <v>132</v>
      </c>
      <c r="AV203" s="12" t="s">
        <v>81</v>
      </c>
      <c r="AW203" s="12" t="s">
        <v>32</v>
      </c>
      <c r="AX203" s="12" t="s">
        <v>71</v>
      </c>
      <c r="AY203" s="144" t="s">
        <v>131</v>
      </c>
    </row>
    <row r="204" spans="2:65" s="14" customFormat="1" ht="11.25">
      <c r="B204" s="157"/>
      <c r="D204" s="137" t="s">
        <v>145</v>
      </c>
      <c r="E204" s="158" t="s">
        <v>19</v>
      </c>
      <c r="F204" s="159" t="s">
        <v>272</v>
      </c>
      <c r="H204" s="158" t="s">
        <v>19</v>
      </c>
      <c r="I204" s="160"/>
      <c r="L204" s="157"/>
      <c r="M204" s="161"/>
      <c r="T204" s="162"/>
      <c r="AT204" s="158" t="s">
        <v>145</v>
      </c>
      <c r="AU204" s="158" t="s">
        <v>132</v>
      </c>
      <c r="AV204" s="14" t="s">
        <v>79</v>
      </c>
      <c r="AW204" s="14" t="s">
        <v>32</v>
      </c>
      <c r="AX204" s="14" t="s">
        <v>71</v>
      </c>
      <c r="AY204" s="158" t="s">
        <v>131</v>
      </c>
    </row>
    <row r="205" spans="2:65" s="12" customFormat="1" ht="11.25">
      <c r="B205" s="143"/>
      <c r="D205" s="137" t="s">
        <v>145</v>
      </c>
      <c r="E205" s="144" t="s">
        <v>19</v>
      </c>
      <c r="F205" s="145" t="s">
        <v>273</v>
      </c>
      <c r="H205" s="146">
        <v>59.078000000000003</v>
      </c>
      <c r="I205" s="147"/>
      <c r="L205" s="143"/>
      <c r="M205" s="148"/>
      <c r="T205" s="149"/>
      <c r="AT205" s="144" t="s">
        <v>145</v>
      </c>
      <c r="AU205" s="144" t="s">
        <v>132</v>
      </c>
      <c r="AV205" s="12" t="s">
        <v>81</v>
      </c>
      <c r="AW205" s="12" t="s">
        <v>32</v>
      </c>
      <c r="AX205" s="12" t="s">
        <v>71</v>
      </c>
      <c r="AY205" s="144" t="s">
        <v>131</v>
      </c>
    </row>
    <row r="206" spans="2:65" s="13" customFormat="1" ht="11.25">
      <c r="B206" s="150"/>
      <c r="D206" s="137" t="s">
        <v>145</v>
      </c>
      <c r="E206" s="151" t="s">
        <v>19</v>
      </c>
      <c r="F206" s="152" t="s">
        <v>168</v>
      </c>
      <c r="H206" s="153">
        <v>91.727999999999994</v>
      </c>
      <c r="I206" s="154"/>
      <c r="L206" s="150"/>
      <c r="M206" s="155"/>
      <c r="T206" s="156"/>
      <c r="AT206" s="151" t="s">
        <v>145</v>
      </c>
      <c r="AU206" s="151" t="s">
        <v>132</v>
      </c>
      <c r="AV206" s="13" t="s">
        <v>139</v>
      </c>
      <c r="AW206" s="13" t="s">
        <v>32</v>
      </c>
      <c r="AX206" s="13" t="s">
        <v>79</v>
      </c>
      <c r="AY206" s="151" t="s">
        <v>131</v>
      </c>
    </row>
    <row r="207" spans="2:65" s="1" customFormat="1" ht="24.2" customHeight="1">
      <c r="B207" s="33"/>
      <c r="C207" s="124" t="s">
        <v>274</v>
      </c>
      <c r="D207" s="124" t="s">
        <v>134</v>
      </c>
      <c r="E207" s="125" t="s">
        <v>275</v>
      </c>
      <c r="F207" s="126" t="s">
        <v>276</v>
      </c>
      <c r="G207" s="127" t="s">
        <v>208</v>
      </c>
      <c r="H207" s="128">
        <v>180.6</v>
      </c>
      <c r="I207" s="129"/>
      <c r="J207" s="130">
        <f>ROUND(I207*H207,2)</f>
        <v>0</v>
      </c>
      <c r="K207" s="126" t="s">
        <v>138</v>
      </c>
      <c r="L207" s="33"/>
      <c r="M207" s="131" t="s">
        <v>19</v>
      </c>
      <c r="N207" s="132" t="s">
        <v>42</v>
      </c>
      <c r="P207" s="133">
        <f>O207*H207</f>
        <v>0</v>
      </c>
      <c r="Q207" s="133">
        <v>1.5E-3</v>
      </c>
      <c r="R207" s="133">
        <f>Q207*H207</f>
        <v>0.27089999999999997</v>
      </c>
      <c r="S207" s="133">
        <v>0</v>
      </c>
      <c r="T207" s="134">
        <f>S207*H207</f>
        <v>0</v>
      </c>
      <c r="AR207" s="135" t="s">
        <v>139</v>
      </c>
      <c r="AT207" s="135" t="s">
        <v>134</v>
      </c>
      <c r="AU207" s="135" t="s">
        <v>132</v>
      </c>
      <c r="AY207" s="18" t="s">
        <v>131</v>
      </c>
      <c r="BE207" s="136">
        <f>IF(N207="základní",J207,0)</f>
        <v>0</v>
      </c>
      <c r="BF207" s="136">
        <f>IF(N207="snížená",J207,0)</f>
        <v>0</v>
      </c>
      <c r="BG207" s="136">
        <f>IF(N207="zákl. přenesená",J207,0)</f>
        <v>0</v>
      </c>
      <c r="BH207" s="136">
        <f>IF(N207="sníž. přenesená",J207,0)</f>
        <v>0</v>
      </c>
      <c r="BI207" s="136">
        <f>IF(N207="nulová",J207,0)</f>
        <v>0</v>
      </c>
      <c r="BJ207" s="18" t="s">
        <v>79</v>
      </c>
      <c r="BK207" s="136">
        <f>ROUND(I207*H207,2)</f>
        <v>0</v>
      </c>
      <c r="BL207" s="18" t="s">
        <v>139</v>
      </c>
      <c r="BM207" s="135" t="s">
        <v>277</v>
      </c>
    </row>
    <row r="208" spans="2:65" s="1" customFormat="1" ht="19.5">
      <c r="B208" s="33"/>
      <c r="D208" s="137" t="s">
        <v>141</v>
      </c>
      <c r="F208" s="138" t="s">
        <v>278</v>
      </c>
      <c r="I208" s="139"/>
      <c r="L208" s="33"/>
      <c r="M208" s="140"/>
      <c r="T208" s="54"/>
      <c r="AT208" s="18" t="s">
        <v>141</v>
      </c>
      <c r="AU208" s="18" t="s">
        <v>132</v>
      </c>
    </row>
    <row r="209" spans="2:51" s="1" customFormat="1" ht="11.25">
      <c r="B209" s="33"/>
      <c r="D209" s="141" t="s">
        <v>143</v>
      </c>
      <c r="F209" s="142" t="s">
        <v>279</v>
      </c>
      <c r="I209" s="139"/>
      <c r="L209" s="33"/>
      <c r="M209" s="140"/>
      <c r="T209" s="54"/>
      <c r="AT209" s="18" t="s">
        <v>143</v>
      </c>
      <c r="AU209" s="18" t="s">
        <v>132</v>
      </c>
    </row>
    <row r="210" spans="2:51" s="14" customFormat="1" ht="11.25">
      <c r="B210" s="157"/>
      <c r="D210" s="137" t="s">
        <v>145</v>
      </c>
      <c r="E210" s="158" t="s">
        <v>19</v>
      </c>
      <c r="F210" s="159" t="s">
        <v>280</v>
      </c>
      <c r="H210" s="158" t="s">
        <v>19</v>
      </c>
      <c r="I210" s="160"/>
      <c r="L210" s="157"/>
      <c r="M210" s="161"/>
      <c r="T210" s="162"/>
      <c r="AT210" s="158" t="s">
        <v>145</v>
      </c>
      <c r="AU210" s="158" t="s">
        <v>132</v>
      </c>
      <c r="AV210" s="14" t="s">
        <v>79</v>
      </c>
      <c r="AW210" s="14" t="s">
        <v>32</v>
      </c>
      <c r="AX210" s="14" t="s">
        <v>71</v>
      </c>
      <c r="AY210" s="158" t="s">
        <v>131</v>
      </c>
    </row>
    <row r="211" spans="2:51" s="12" customFormat="1" ht="11.25">
      <c r="B211" s="143"/>
      <c r="D211" s="137" t="s">
        <v>145</v>
      </c>
      <c r="E211" s="144" t="s">
        <v>19</v>
      </c>
      <c r="F211" s="145" t="s">
        <v>281</v>
      </c>
      <c r="H211" s="146">
        <v>5.9</v>
      </c>
      <c r="I211" s="147"/>
      <c r="L211" s="143"/>
      <c r="M211" s="148"/>
      <c r="T211" s="149"/>
      <c r="AT211" s="144" t="s">
        <v>145</v>
      </c>
      <c r="AU211" s="144" t="s">
        <v>132</v>
      </c>
      <c r="AV211" s="12" t="s">
        <v>81</v>
      </c>
      <c r="AW211" s="12" t="s">
        <v>32</v>
      </c>
      <c r="AX211" s="12" t="s">
        <v>71</v>
      </c>
      <c r="AY211" s="144" t="s">
        <v>131</v>
      </c>
    </row>
    <row r="212" spans="2:51" s="12" customFormat="1" ht="11.25">
      <c r="B212" s="143"/>
      <c r="D212" s="137" t="s">
        <v>145</v>
      </c>
      <c r="E212" s="144" t="s">
        <v>19</v>
      </c>
      <c r="F212" s="145" t="s">
        <v>282</v>
      </c>
      <c r="H212" s="146">
        <v>9.6</v>
      </c>
      <c r="I212" s="147"/>
      <c r="L212" s="143"/>
      <c r="M212" s="148"/>
      <c r="T212" s="149"/>
      <c r="AT212" s="144" t="s">
        <v>145</v>
      </c>
      <c r="AU212" s="144" t="s">
        <v>132</v>
      </c>
      <c r="AV212" s="12" t="s">
        <v>81</v>
      </c>
      <c r="AW212" s="12" t="s">
        <v>32</v>
      </c>
      <c r="AX212" s="12" t="s">
        <v>71</v>
      </c>
      <c r="AY212" s="144" t="s">
        <v>131</v>
      </c>
    </row>
    <row r="213" spans="2:51" s="12" customFormat="1" ht="11.25">
      <c r="B213" s="143"/>
      <c r="D213" s="137" t="s">
        <v>145</v>
      </c>
      <c r="E213" s="144" t="s">
        <v>19</v>
      </c>
      <c r="F213" s="145" t="s">
        <v>283</v>
      </c>
      <c r="H213" s="146">
        <v>12.88</v>
      </c>
      <c r="I213" s="147"/>
      <c r="L213" s="143"/>
      <c r="M213" s="148"/>
      <c r="T213" s="149"/>
      <c r="AT213" s="144" t="s">
        <v>145</v>
      </c>
      <c r="AU213" s="144" t="s">
        <v>132</v>
      </c>
      <c r="AV213" s="12" t="s">
        <v>81</v>
      </c>
      <c r="AW213" s="12" t="s">
        <v>32</v>
      </c>
      <c r="AX213" s="12" t="s">
        <v>71</v>
      </c>
      <c r="AY213" s="144" t="s">
        <v>131</v>
      </c>
    </row>
    <row r="214" spans="2:51" s="12" customFormat="1" ht="11.25">
      <c r="B214" s="143"/>
      <c r="D214" s="137" t="s">
        <v>145</v>
      </c>
      <c r="E214" s="144" t="s">
        <v>19</v>
      </c>
      <c r="F214" s="145" t="s">
        <v>284</v>
      </c>
      <c r="H214" s="146">
        <v>8.2799999999999994</v>
      </c>
      <c r="I214" s="147"/>
      <c r="L214" s="143"/>
      <c r="M214" s="148"/>
      <c r="T214" s="149"/>
      <c r="AT214" s="144" t="s">
        <v>145</v>
      </c>
      <c r="AU214" s="144" t="s">
        <v>132</v>
      </c>
      <c r="AV214" s="12" t="s">
        <v>81</v>
      </c>
      <c r="AW214" s="12" t="s">
        <v>32</v>
      </c>
      <c r="AX214" s="12" t="s">
        <v>71</v>
      </c>
      <c r="AY214" s="144" t="s">
        <v>131</v>
      </c>
    </row>
    <row r="215" spans="2:51" s="12" customFormat="1" ht="11.25">
      <c r="B215" s="143"/>
      <c r="D215" s="137" t="s">
        <v>145</v>
      </c>
      <c r="E215" s="144" t="s">
        <v>19</v>
      </c>
      <c r="F215" s="145" t="s">
        <v>285</v>
      </c>
      <c r="H215" s="146">
        <v>9.4</v>
      </c>
      <c r="I215" s="147"/>
      <c r="L215" s="143"/>
      <c r="M215" s="148"/>
      <c r="T215" s="149"/>
      <c r="AT215" s="144" t="s">
        <v>145</v>
      </c>
      <c r="AU215" s="144" t="s">
        <v>132</v>
      </c>
      <c r="AV215" s="12" t="s">
        <v>81</v>
      </c>
      <c r="AW215" s="12" t="s">
        <v>32</v>
      </c>
      <c r="AX215" s="12" t="s">
        <v>71</v>
      </c>
      <c r="AY215" s="144" t="s">
        <v>131</v>
      </c>
    </row>
    <row r="216" spans="2:51" s="12" customFormat="1" ht="11.25">
      <c r="B216" s="143"/>
      <c r="D216" s="137" t="s">
        <v>145</v>
      </c>
      <c r="E216" s="144" t="s">
        <v>19</v>
      </c>
      <c r="F216" s="145" t="s">
        <v>286</v>
      </c>
      <c r="H216" s="146">
        <v>8.2799999999999994</v>
      </c>
      <c r="I216" s="147"/>
      <c r="L216" s="143"/>
      <c r="M216" s="148"/>
      <c r="T216" s="149"/>
      <c r="AT216" s="144" t="s">
        <v>145</v>
      </c>
      <c r="AU216" s="144" t="s">
        <v>132</v>
      </c>
      <c r="AV216" s="12" t="s">
        <v>81</v>
      </c>
      <c r="AW216" s="12" t="s">
        <v>32</v>
      </c>
      <c r="AX216" s="12" t="s">
        <v>71</v>
      </c>
      <c r="AY216" s="144" t="s">
        <v>131</v>
      </c>
    </row>
    <row r="217" spans="2:51" s="12" customFormat="1" ht="11.25">
      <c r="B217" s="143"/>
      <c r="D217" s="137" t="s">
        <v>145</v>
      </c>
      <c r="E217" s="144" t="s">
        <v>19</v>
      </c>
      <c r="F217" s="145" t="s">
        <v>287</v>
      </c>
      <c r="H217" s="146">
        <v>7.6</v>
      </c>
      <c r="I217" s="147"/>
      <c r="L217" s="143"/>
      <c r="M217" s="148"/>
      <c r="T217" s="149"/>
      <c r="AT217" s="144" t="s">
        <v>145</v>
      </c>
      <c r="AU217" s="144" t="s">
        <v>132</v>
      </c>
      <c r="AV217" s="12" t="s">
        <v>81</v>
      </c>
      <c r="AW217" s="12" t="s">
        <v>32</v>
      </c>
      <c r="AX217" s="12" t="s">
        <v>71</v>
      </c>
      <c r="AY217" s="144" t="s">
        <v>131</v>
      </c>
    </row>
    <row r="218" spans="2:51" s="12" customFormat="1" ht="11.25">
      <c r="B218" s="143"/>
      <c r="D218" s="137" t="s">
        <v>145</v>
      </c>
      <c r="E218" s="144" t="s">
        <v>19</v>
      </c>
      <c r="F218" s="145" t="s">
        <v>288</v>
      </c>
      <c r="H218" s="146">
        <v>8.8000000000000007</v>
      </c>
      <c r="I218" s="147"/>
      <c r="L218" s="143"/>
      <c r="M218" s="148"/>
      <c r="T218" s="149"/>
      <c r="AT218" s="144" t="s">
        <v>145</v>
      </c>
      <c r="AU218" s="144" t="s">
        <v>132</v>
      </c>
      <c r="AV218" s="12" t="s">
        <v>81</v>
      </c>
      <c r="AW218" s="12" t="s">
        <v>32</v>
      </c>
      <c r="AX218" s="12" t="s">
        <v>71</v>
      </c>
      <c r="AY218" s="144" t="s">
        <v>131</v>
      </c>
    </row>
    <row r="219" spans="2:51" s="12" customFormat="1" ht="11.25">
      <c r="B219" s="143"/>
      <c r="D219" s="137" t="s">
        <v>145</v>
      </c>
      <c r="E219" s="144" t="s">
        <v>19</v>
      </c>
      <c r="F219" s="145" t="s">
        <v>289</v>
      </c>
      <c r="H219" s="146">
        <v>14.56</v>
      </c>
      <c r="I219" s="147"/>
      <c r="L219" s="143"/>
      <c r="M219" s="148"/>
      <c r="T219" s="149"/>
      <c r="AT219" s="144" t="s">
        <v>145</v>
      </c>
      <c r="AU219" s="144" t="s">
        <v>132</v>
      </c>
      <c r="AV219" s="12" t="s">
        <v>81</v>
      </c>
      <c r="AW219" s="12" t="s">
        <v>32</v>
      </c>
      <c r="AX219" s="12" t="s">
        <v>71</v>
      </c>
      <c r="AY219" s="144" t="s">
        <v>131</v>
      </c>
    </row>
    <row r="220" spans="2:51" s="12" customFormat="1" ht="11.25">
      <c r="B220" s="143"/>
      <c r="D220" s="137" t="s">
        <v>145</v>
      </c>
      <c r="E220" s="144" t="s">
        <v>19</v>
      </c>
      <c r="F220" s="145" t="s">
        <v>290</v>
      </c>
      <c r="H220" s="146">
        <v>4.7</v>
      </c>
      <c r="I220" s="147"/>
      <c r="L220" s="143"/>
      <c r="M220" s="148"/>
      <c r="T220" s="149"/>
      <c r="AT220" s="144" t="s">
        <v>145</v>
      </c>
      <c r="AU220" s="144" t="s">
        <v>132</v>
      </c>
      <c r="AV220" s="12" t="s">
        <v>81</v>
      </c>
      <c r="AW220" s="12" t="s">
        <v>32</v>
      </c>
      <c r="AX220" s="12" t="s">
        <v>71</v>
      </c>
      <c r="AY220" s="144" t="s">
        <v>131</v>
      </c>
    </row>
    <row r="221" spans="2:51" s="12" customFormat="1" ht="11.25">
      <c r="B221" s="143"/>
      <c r="D221" s="137" t="s">
        <v>145</v>
      </c>
      <c r="E221" s="144" t="s">
        <v>19</v>
      </c>
      <c r="F221" s="145" t="s">
        <v>291</v>
      </c>
      <c r="H221" s="146">
        <v>12.3</v>
      </c>
      <c r="I221" s="147"/>
      <c r="L221" s="143"/>
      <c r="M221" s="148"/>
      <c r="T221" s="149"/>
      <c r="AT221" s="144" t="s">
        <v>145</v>
      </c>
      <c r="AU221" s="144" t="s">
        <v>132</v>
      </c>
      <c r="AV221" s="12" t="s">
        <v>81</v>
      </c>
      <c r="AW221" s="12" t="s">
        <v>32</v>
      </c>
      <c r="AX221" s="12" t="s">
        <v>71</v>
      </c>
      <c r="AY221" s="144" t="s">
        <v>131</v>
      </c>
    </row>
    <row r="222" spans="2:51" s="12" customFormat="1" ht="11.25">
      <c r="B222" s="143"/>
      <c r="D222" s="137" t="s">
        <v>145</v>
      </c>
      <c r="E222" s="144" t="s">
        <v>19</v>
      </c>
      <c r="F222" s="145" t="s">
        <v>292</v>
      </c>
      <c r="H222" s="146">
        <v>4.7</v>
      </c>
      <c r="I222" s="147"/>
      <c r="L222" s="143"/>
      <c r="M222" s="148"/>
      <c r="T222" s="149"/>
      <c r="AT222" s="144" t="s">
        <v>145</v>
      </c>
      <c r="AU222" s="144" t="s">
        <v>132</v>
      </c>
      <c r="AV222" s="12" t="s">
        <v>81</v>
      </c>
      <c r="AW222" s="12" t="s">
        <v>32</v>
      </c>
      <c r="AX222" s="12" t="s">
        <v>71</v>
      </c>
      <c r="AY222" s="144" t="s">
        <v>131</v>
      </c>
    </row>
    <row r="223" spans="2:51" s="12" customFormat="1" ht="11.25">
      <c r="B223" s="143"/>
      <c r="D223" s="137" t="s">
        <v>145</v>
      </c>
      <c r="E223" s="144" t="s">
        <v>19</v>
      </c>
      <c r="F223" s="145" t="s">
        <v>293</v>
      </c>
      <c r="H223" s="146">
        <v>4.7</v>
      </c>
      <c r="I223" s="147"/>
      <c r="L223" s="143"/>
      <c r="M223" s="148"/>
      <c r="T223" s="149"/>
      <c r="AT223" s="144" t="s">
        <v>145</v>
      </c>
      <c r="AU223" s="144" t="s">
        <v>132</v>
      </c>
      <c r="AV223" s="12" t="s">
        <v>81</v>
      </c>
      <c r="AW223" s="12" t="s">
        <v>32</v>
      </c>
      <c r="AX223" s="12" t="s">
        <v>71</v>
      </c>
      <c r="AY223" s="144" t="s">
        <v>131</v>
      </c>
    </row>
    <row r="224" spans="2:51" s="12" customFormat="1" ht="11.25">
      <c r="B224" s="143"/>
      <c r="D224" s="137" t="s">
        <v>145</v>
      </c>
      <c r="E224" s="144" t="s">
        <v>19</v>
      </c>
      <c r="F224" s="145" t="s">
        <v>294</v>
      </c>
      <c r="H224" s="146">
        <v>14.66</v>
      </c>
      <c r="I224" s="147"/>
      <c r="L224" s="143"/>
      <c r="M224" s="148"/>
      <c r="T224" s="149"/>
      <c r="AT224" s="144" t="s">
        <v>145</v>
      </c>
      <c r="AU224" s="144" t="s">
        <v>132</v>
      </c>
      <c r="AV224" s="12" t="s">
        <v>81</v>
      </c>
      <c r="AW224" s="12" t="s">
        <v>32</v>
      </c>
      <c r="AX224" s="12" t="s">
        <v>71</v>
      </c>
      <c r="AY224" s="144" t="s">
        <v>131</v>
      </c>
    </row>
    <row r="225" spans="2:65" s="12" customFormat="1" ht="11.25">
      <c r="B225" s="143"/>
      <c r="D225" s="137" t="s">
        <v>145</v>
      </c>
      <c r="E225" s="144" t="s">
        <v>19</v>
      </c>
      <c r="F225" s="145" t="s">
        <v>295</v>
      </c>
      <c r="H225" s="146">
        <v>14.76</v>
      </c>
      <c r="I225" s="147"/>
      <c r="L225" s="143"/>
      <c r="M225" s="148"/>
      <c r="T225" s="149"/>
      <c r="AT225" s="144" t="s">
        <v>145</v>
      </c>
      <c r="AU225" s="144" t="s">
        <v>132</v>
      </c>
      <c r="AV225" s="12" t="s">
        <v>81</v>
      </c>
      <c r="AW225" s="12" t="s">
        <v>32</v>
      </c>
      <c r="AX225" s="12" t="s">
        <v>71</v>
      </c>
      <c r="AY225" s="144" t="s">
        <v>131</v>
      </c>
    </row>
    <row r="226" spans="2:65" s="12" customFormat="1" ht="11.25">
      <c r="B226" s="143"/>
      <c r="D226" s="137" t="s">
        <v>145</v>
      </c>
      <c r="E226" s="144" t="s">
        <v>19</v>
      </c>
      <c r="F226" s="145" t="s">
        <v>296</v>
      </c>
      <c r="H226" s="146">
        <v>14.76</v>
      </c>
      <c r="I226" s="147"/>
      <c r="L226" s="143"/>
      <c r="M226" s="148"/>
      <c r="T226" s="149"/>
      <c r="AT226" s="144" t="s">
        <v>145</v>
      </c>
      <c r="AU226" s="144" t="s">
        <v>132</v>
      </c>
      <c r="AV226" s="12" t="s">
        <v>81</v>
      </c>
      <c r="AW226" s="12" t="s">
        <v>32</v>
      </c>
      <c r="AX226" s="12" t="s">
        <v>71</v>
      </c>
      <c r="AY226" s="144" t="s">
        <v>131</v>
      </c>
    </row>
    <row r="227" spans="2:65" s="12" customFormat="1" ht="11.25">
      <c r="B227" s="143"/>
      <c r="D227" s="137" t="s">
        <v>145</v>
      </c>
      <c r="E227" s="144" t="s">
        <v>19</v>
      </c>
      <c r="F227" s="145" t="s">
        <v>297</v>
      </c>
      <c r="H227" s="146">
        <v>14.76</v>
      </c>
      <c r="I227" s="147"/>
      <c r="L227" s="143"/>
      <c r="M227" s="148"/>
      <c r="T227" s="149"/>
      <c r="AT227" s="144" t="s">
        <v>145</v>
      </c>
      <c r="AU227" s="144" t="s">
        <v>132</v>
      </c>
      <c r="AV227" s="12" t="s">
        <v>81</v>
      </c>
      <c r="AW227" s="12" t="s">
        <v>32</v>
      </c>
      <c r="AX227" s="12" t="s">
        <v>71</v>
      </c>
      <c r="AY227" s="144" t="s">
        <v>131</v>
      </c>
    </row>
    <row r="228" spans="2:65" s="12" customFormat="1" ht="11.25">
      <c r="B228" s="143"/>
      <c r="D228" s="137" t="s">
        <v>145</v>
      </c>
      <c r="E228" s="144" t="s">
        <v>19</v>
      </c>
      <c r="F228" s="145" t="s">
        <v>298</v>
      </c>
      <c r="H228" s="146">
        <v>9.9600000000000009</v>
      </c>
      <c r="I228" s="147"/>
      <c r="L228" s="143"/>
      <c r="M228" s="148"/>
      <c r="T228" s="149"/>
      <c r="AT228" s="144" t="s">
        <v>145</v>
      </c>
      <c r="AU228" s="144" t="s">
        <v>132</v>
      </c>
      <c r="AV228" s="12" t="s">
        <v>81</v>
      </c>
      <c r="AW228" s="12" t="s">
        <v>32</v>
      </c>
      <c r="AX228" s="12" t="s">
        <v>71</v>
      </c>
      <c r="AY228" s="144" t="s">
        <v>131</v>
      </c>
    </row>
    <row r="229" spans="2:65" s="13" customFormat="1" ht="11.25">
      <c r="B229" s="150"/>
      <c r="D229" s="137" t="s">
        <v>145</v>
      </c>
      <c r="E229" s="151" t="s">
        <v>19</v>
      </c>
      <c r="F229" s="152" t="s">
        <v>168</v>
      </c>
      <c r="H229" s="153">
        <v>180.6</v>
      </c>
      <c r="I229" s="154"/>
      <c r="L229" s="150"/>
      <c r="M229" s="155"/>
      <c r="T229" s="156"/>
      <c r="AT229" s="151" t="s">
        <v>145</v>
      </c>
      <c r="AU229" s="151" t="s">
        <v>132</v>
      </c>
      <c r="AV229" s="13" t="s">
        <v>139</v>
      </c>
      <c r="AW229" s="13" t="s">
        <v>32</v>
      </c>
      <c r="AX229" s="13" t="s">
        <v>79</v>
      </c>
      <c r="AY229" s="151" t="s">
        <v>131</v>
      </c>
    </row>
    <row r="230" spans="2:65" s="1" customFormat="1" ht="37.9" customHeight="1">
      <c r="B230" s="33"/>
      <c r="C230" s="124" t="s">
        <v>299</v>
      </c>
      <c r="D230" s="124" t="s">
        <v>134</v>
      </c>
      <c r="E230" s="125" t="s">
        <v>300</v>
      </c>
      <c r="F230" s="126" t="s">
        <v>301</v>
      </c>
      <c r="G230" s="127" t="s">
        <v>156</v>
      </c>
      <c r="H230" s="128">
        <v>376.54599999999999</v>
      </c>
      <c r="I230" s="129"/>
      <c r="J230" s="130">
        <f>ROUND(I230*H230,2)</f>
        <v>0</v>
      </c>
      <c r="K230" s="126" t="s">
        <v>138</v>
      </c>
      <c r="L230" s="33"/>
      <c r="M230" s="131" t="s">
        <v>19</v>
      </c>
      <c r="N230" s="132" t="s">
        <v>42</v>
      </c>
      <c r="P230" s="133">
        <f>O230*H230</f>
        <v>0</v>
      </c>
      <c r="Q230" s="133">
        <v>5.7099999999999998E-3</v>
      </c>
      <c r="R230" s="133">
        <f>Q230*H230</f>
        <v>2.15007766</v>
      </c>
      <c r="S230" s="133">
        <v>0</v>
      </c>
      <c r="T230" s="134">
        <f>S230*H230</f>
        <v>0</v>
      </c>
      <c r="AR230" s="135" t="s">
        <v>139</v>
      </c>
      <c r="AT230" s="135" t="s">
        <v>134</v>
      </c>
      <c r="AU230" s="135" t="s">
        <v>132</v>
      </c>
      <c r="AY230" s="18" t="s">
        <v>131</v>
      </c>
      <c r="BE230" s="136">
        <f>IF(N230="základní",J230,0)</f>
        <v>0</v>
      </c>
      <c r="BF230" s="136">
        <f>IF(N230="snížená",J230,0)</f>
        <v>0</v>
      </c>
      <c r="BG230" s="136">
        <f>IF(N230="zákl. přenesená",J230,0)</f>
        <v>0</v>
      </c>
      <c r="BH230" s="136">
        <f>IF(N230="sníž. přenesená",J230,0)</f>
        <v>0</v>
      </c>
      <c r="BI230" s="136">
        <f>IF(N230="nulová",J230,0)</f>
        <v>0</v>
      </c>
      <c r="BJ230" s="18" t="s">
        <v>79</v>
      </c>
      <c r="BK230" s="136">
        <f>ROUND(I230*H230,2)</f>
        <v>0</v>
      </c>
      <c r="BL230" s="18" t="s">
        <v>139</v>
      </c>
      <c r="BM230" s="135" t="s">
        <v>302</v>
      </c>
    </row>
    <row r="231" spans="2:65" s="1" customFormat="1" ht="29.25">
      <c r="B231" s="33"/>
      <c r="D231" s="137" t="s">
        <v>141</v>
      </c>
      <c r="F231" s="138" t="s">
        <v>303</v>
      </c>
      <c r="I231" s="139"/>
      <c r="L231" s="33"/>
      <c r="M231" s="140"/>
      <c r="T231" s="54"/>
      <c r="AT231" s="18" t="s">
        <v>141</v>
      </c>
      <c r="AU231" s="18" t="s">
        <v>132</v>
      </c>
    </row>
    <row r="232" spans="2:65" s="1" customFormat="1" ht="11.25">
      <c r="B232" s="33"/>
      <c r="D232" s="141" t="s">
        <v>143</v>
      </c>
      <c r="F232" s="142" t="s">
        <v>304</v>
      </c>
      <c r="I232" s="139"/>
      <c r="L232" s="33"/>
      <c r="M232" s="140"/>
      <c r="T232" s="54"/>
      <c r="AT232" s="18" t="s">
        <v>143</v>
      </c>
      <c r="AU232" s="18" t="s">
        <v>132</v>
      </c>
    </row>
    <row r="233" spans="2:65" s="14" customFormat="1" ht="11.25">
      <c r="B233" s="157"/>
      <c r="D233" s="137" t="s">
        <v>145</v>
      </c>
      <c r="E233" s="158" t="s">
        <v>19</v>
      </c>
      <c r="F233" s="159" t="s">
        <v>305</v>
      </c>
      <c r="H233" s="158" t="s">
        <v>19</v>
      </c>
      <c r="I233" s="160"/>
      <c r="L233" s="157"/>
      <c r="M233" s="161"/>
      <c r="T233" s="162"/>
      <c r="AT233" s="158" t="s">
        <v>145</v>
      </c>
      <c r="AU233" s="158" t="s">
        <v>132</v>
      </c>
      <c r="AV233" s="14" t="s">
        <v>79</v>
      </c>
      <c r="AW233" s="14" t="s">
        <v>32</v>
      </c>
      <c r="AX233" s="14" t="s">
        <v>71</v>
      </c>
      <c r="AY233" s="158" t="s">
        <v>131</v>
      </c>
    </row>
    <row r="234" spans="2:65" s="12" customFormat="1" ht="33.75">
      <c r="B234" s="143"/>
      <c r="D234" s="137" t="s">
        <v>145</v>
      </c>
      <c r="E234" s="144" t="s">
        <v>19</v>
      </c>
      <c r="F234" s="145" t="s">
        <v>306</v>
      </c>
      <c r="H234" s="146">
        <v>87.293000000000006</v>
      </c>
      <c r="I234" s="147"/>
      <c r="L234" s="143"/>
      <c r="M234" s="148"/>
      <c r="T234" s="149"/>
      <c r="AT234" s="144" t="s">
        <v>145</v>
      </c>
      <c r="AU234" s="144" t="s">
        <v>132</v>
      </c>
      <c r="AV234" s="12" t="s">
        <v>81</v>
      </c>
      <c r="AW234" s="12" t="s">
        <v>32</v>
      </c>
      <c r="AX234" s="12" t="s">
        <v>71</v>
      </c>
      <c r="AY234" s="144" t="s">
        <v>131</v>
      </c>
    </row>
    <row r="235" spans="2:65" s="12" customFormat="1" ht="11.25">
      <c r="B235" s="143"/>
      <c r="D235" s="137" t="s">
        <v>145</v>
      </c>
      <c r="E235" s="144" t="s">
        <v>19</v>
      </c>
      <c r="F235" s="145" t="s">
        <v>307</v>
      </c>
      <c r="H235" s="146">
        <v>6.9080000000000004</v>
      </c>
      <c r="I235" s="147"/>
      <c r="L235" s="143"/>
      <c r="M235" s="148"/>
      <c r="T235" s="149"/>
      <c r="AT235" s="144" t="s">
        <v>145</v>
      </c>
      <c r="AU235" s="144" t="s">
        <v>132</v>
      </c>
      <c r="AV235" s="12" t="s">
        <v>81</v>
      </c>
      <c r="AW235" s="12" t="s">
        <v>32</v>
      </c>
      <c r="AX235" s="12" t="s">
        <v>71</v>
      </c>
      <c r="AY235" s="144" t="s">
        <v>131</v>
      </c>
    </row>
    <row r="236" spans="2:65" s="12" customFormat="1" ht="11.25">
      <c r="B236" s="143"/>
      <c r="D236" s="137" t="s">
        <v>145</v>
      </c>
      <c r="E236" s="144" t="s">
        <v>19</v>
      </c>
      <c r="F236" s="145" t="s">
        <v>308</v>
      </c>
      <c r="H236" s="146">
        <v>6.71</v>
      </c>
      <c r="I236" s="147"/>
      <c r="L236" s="143"/>
      <c r="M236" s="148"/>
      <c r="T236" s="149"/>
      <c r="AT236" s="144" t="s">
        <v>145</v>
      </c>
      <c r="AU236" s="144" t="s">
        <v>132</v>
      </c>
      <c r="AV236" s="12" t="s">
        <v>81</v>
      </c>
      <c r="AW236" s="12" t="s">
        <v>32</v>
      </c>
      <c r="AX236" s="12" t="s">
        <v>71</v>
      </c>
      <c r="AY236" s="144" t="s">
        <v>131</v>
      </c>
    </row>
    <row r="237" spans="2:65" s="12" customFormat="1" ht="11.25">
      <c r="B237" s="143"/>
      <c r="D237" s="137" t="s">
        <v>145</v>
      </c>
      <c r="E237" s="144" t="s">
        <v>19</v>
      </c>
      <c r="F237" s="145" t="s">
        <v>309</v>
      </c>
      <c r="H237" s="146">
        <v>4.95</v>
      </c>
      <c r="I237" s="147"/>
      <c r="L237" s="143"/>
      <c r="M237" s="148"/>
      <c r="T237" s="149"/>
      <c r="AT237" s="144" t="s">
        <v>145</v>
      </c>
      <c r="AU237" s="144" t="s">
        <v>132</v>
      </c>
      <c r="AV237" s="12" t="s">
        <v>81</v>
      </c>
      <c r="AW237" s="12" t="s">
        <v>32</v>
      </c>
      <c r="AX237" s="12" t="s">
        <v>71</v>
      </c>
      <c r="AY237" s="144" t="s">
        <v>131</v>
      </c>
    </row>
    <row r="238" spans="2:65" s="12" customFormat="1" ht="11.25">
      <c r="B238" s="143"/>
      <c r="D238" s="137" t="s">
        <v>145</v>
      </c>
      <c r="E238" s="144" t="s">
        <v>19</v>
      </c>
      <c r="F238" s="145" t="s">
        <v>310</v>
      </c>
      <c r="H238" s="146">
        <v>8.2720000000000002</v>
      </c>
      <c r="I238" s="147"/>
      <c r="L238" s="143"/>
      <c r="M238" s="148"/>
      <c r="T238" s="149"/>
      <c r="AT238" s="144" t="s">
        <v>145</v>
      </c>
      <c r="AU238" s="144" t="s">
        <v>132</v>
      </c>
      <c r="AV238" s="12" t="s">
        <v>81</v>
      </c>
      <c r="AW238" s="12" t="s">
        <v>32</v>
      </c>
      <c r="AX238" s="12" t="s">
        <v>71</v>
      </c>
      <c r="AY238" s="144" t="s">
        <v>131</v>
      </c>
    </row>
    <row r="239" spans="2:65" s="12" customFormat="1" ht="11.25">
      <c r="B239" s="143"/>
      <c r="D239" s="137" t="s">
        <v>145</v>
      </c>
      <c r="E239" s="144" t="s">
        <v>19</v>
      </c>
      <c r="F239" s="145" t="s">
        <v>311</v>
      </c>
      <c r="H239" s="146">
        <v>4.95</v>
      </c>
      <c r="I239" s="147"/>
      <c r="L239" s="143"/>
      <c r="M239" s="148"/>
      <c r="T239" s="149"/>
      <c r="AT239" s="144" t="s">
        <v>145</v>
      </c>
      <c r="AU239" s="144" t="s">
        <v>132</v>
      </c>
      <c r="AV239" s="12" t="s">
        <v>81</v>
      </c>
      <c r="AW239" s="12" t="s">
        <v>32</v>
      </c>
      <c r="AX239" s="12" t="s">
        <v>71</v>
      </c>
      <c r="AY239" s="144" t="s">
        <v>131</v>
      </c>
    </row>
    <row r="240" spans="2:65" s="12" customFormat="1" ht="11.25">
      <c r="B240" s="143"/>
      <c r="D240" s="137" t="s">
        <v>145</v>
      </c>
      <c r="E240" s="144" t="s">
        <v>19</v>
      </c>
      <c r="F240" s="145" t="s">
        <v>312</v>
      </c>
      <c r="H240" s="146">
        <v>6.3140000000000001</v>
      </c>
      <c r="I240" s="147"/>
      <c r="L240" s="143"/>
      <c r="M240" s="148"/>
      <c r="T240" s="149"/>
      <c r="AT240" s="144" t="s">
        <v>145</v>
      </c>
      <c r="AU240" s="144" t="s">
        <v>132</v>
      </c>
      <c r="AV240" s="12" t="s">
        <v>81</v>
      </c>
      <c r="AW240" s="12" t="s">
        <v>32</v>
      </c>
      <c r="AX240" s="12" t="s">
        <v>71</v>
      </c>
      <c r="AY240" s="144" t="s">
        <v>131</v>
      </c>
    </row>
    <row r="241" spans="2:65" s="12" customFormat="1" ht="22.5">
      <c r="B241" s="143"/>
      <c r="D241" s="137" t="s">
        <v>145</v>
      </c>
      <c r="E241" s="144" t="s">
        <v>19</v>
      </c>
      <c r="F241" s="145" t="s">
        <v>313</v>
      </c>
      <c r="H241" s="146">
        <v>22.861000000000001</v>
      </c>
      <c r="I241" s="147"/>
      <c r="L241" s="143"/>
      <c r="M241" s="148"/>
      <c r="T241" s="149"/>
      <c r="AT241" s="144" t="s">
        <v>145</v>
      </c>
      <c r="AU241" s="144" t="s">
        <v>132</v>
      </c>
      <c r="AV241" s="12" t="s">
        <v>81</v>
      </c>
      <c r="AW241" s="12" t="s">
        <v>32</v>
      </c>
      <c r="AX241" s="12" t="s">
        <v>71</v>
      </c>
      <c r="AY241" s="144" t="s">
        <v>131</v>
      </c>
    </row>
    <row r="242" spans="2:65" s="12" customFormat="1" ht="11.25">
      <c r="B242" s="143"/>
      <c r="D242" s="137" t="s">
        <v>145</v>
      </c>
      <c r="E242" s="144" t="s">
        <v>19</v>
      </c>
      <c r="F242" s="145" t="s">
        <v>314</v>
      </c>
      <c r="H242" s="146">
        <v>41.052</v>
      </c>
      <c r="I242" s="147"/>
      <c r="L242" s="143"/>
      <c r="M242" s="148"/>
      <c r="T242" s="149"/>
      <c r="AT242" s="144" t="s">
        <v>145</v>
      </c>
      <c r="AU242" s="144" t="s">
        <v>132</v>
      </c>
      <c r="AV242" s="12" t="s">
        <v>81</v>
      </c>
      <c r="AW242" s="12" t="s">
        <v>32</v>
      </c>
      <c r="AX242" s="12" t="s">
        <v>71</v>
      </c>
      <c r="AY242" s="144" t="s">
        <v>131</v>
      </c>
    </row>
    <row r="243" spans="2:65" s="12" customFormat="1" ht="11.25">
      <c r="B243" s="143"/>
      <c r="D243" s="137" t="s">
        <v>145</v>
      </c>
      <c r="E243" s="144" t="s">
        <v>19</v>
      </c>
      <c r="F243" s="145" t="s">
        <v>315</v>
      </c>
      <c r="H243" s="146">
        <v>10.384</v>
      </c>
      <c r="I243" s="147"/>
      <c r="L243" s="143"/>
      <c r="M243" s="148"/>
      <c r="T243" s="149"/>
      <c r="AT243" s="144" t="s">
        <v>145</v>
      </c>
      <c r="AU243" s="144" t="s">
        <v>132</v>
      </c>
      <c r="AV243" s="12" t="s">
        <v>81</v>
      </c>
      <c r="AW243" s="12" t="s">
        <v>32</v>
      </c>
      <c r="AX243" s="12" t="s">
        <v>71</v>
      </c>
      <c r="AY243" s="144" t="s">
        <v>131</v>
      </c>
    </row>
    <row r="244" spans="2:65" s="12" customFormat="1" ht="11.25">
      <c r="B244" s="143"/>
      <c r="D244" s="137" t="s">
        <v>145</v>
      </c>
      <c r="E244" s="144" t="s">
        <v>19</v>
      </c>
      <c r="F244" s="145" t="s">
        <v>316</v>
      </c>
      <c r="H244" s="146">
        <v>7.6779999999999999</v>
      </c>
      <c r="I244" s="147"/>
      <c r="L244" s="143"/>
      <c r="M244" s="148"/>
      <c r="T244" s="149"/>
      <c r="AT244" s="144" t="s">
        <v>145</v>
      </c>
      <c r="AU244" s="144" t="s">
        <v>132</v>
      </c>
      <c r="AV244" s="12" t="s">
        <v>81</v>
      </c>
      <c r="AW244" s="12" t="s">
        <v>32</v>
      </c>
      <c r="AX244" s="12" t="s">
        <v>71</v>
      </c>
      <c r="AY244" s="144" t="s">
        <v>131</v>
      </c>
    </row>
    <row r="245" spans="2:65" s="12" customFormat="1" ht="11.25">
      <c r="B245" s="143"/>
      <c r="D245" s="137" t="s">
        <v>145</v>
      </c>
      <c r="E245" s="144" t="s">
        <v>19</v>
      </c>
      <c r="F245" s="145" t="s">
        <v>317</v>
      </c>
      <c r="H245" s="146">
        <v>7.81</v>
      </c>
      <c r="I245" s="147"/>
      <c r="L245" s="143"/>
      <c r="M245" s="148"/>
      <c r="T245" s="149"/>
      <c r="AT245" s="144" t="s">
        <v>145</v>
      </c>
      <c r="AU245" s="144" t="s">
        <v>132</v>
      </c>
      <c r="AV245" s="12" t="s">
        <v>81</v>
      </c>
      <c r="AW245" s="12" t="s">
        <v>32</v>
      </c>
      <c r="AX245" s="12" t="s">
        <v>71</v>
      </c>
      <c r="AY245" s="144" t="s">
        <v>131</v>
      </c>
    </row>
    <row r="246" spans="2:65" s="12" customFormat="1" ht="11.25">
      <c r="B246" s="143"/>
      <c r="D246" s="137" t="s">
        <v>145</v>
      </c>
      <c r="E246" s="144" t="s">
        <v>19</v>
      </c>
      <c r="F246" s="145" t="s">
        <v>318</v>
      </c>
      <c r="H246" s="146">
        <v>5.2359999999999998</v>
      </c>
      <c r="I246" s="147"/>
      <c r="L246" s="143"/>
      <c r="M246" s="148"/>
      <c r="T246" s="149"/>
      <c r="AT246" s="144" t="s">
        <v>145</v>
      </c>
      <c r="AU246" s="144" t="s">
        <v>132</v>
      </c>
      <c r="AV246" s="12" t="s">
        <v>81</v>
      </c>
      <c r="AW246" s="12" t="s">
        <v>32</v>
      </c>
      <c r="AX246" s="12" t="s">
        <v>71</v>
      </c>
      <c r="AY246" s="144" t="s">
        <v>131</v>
      </c>
    </row>
    <row r="247" spans="2:65" s="12" customFormat="1" ht="11.25">
      <c r="B247" s="143"/>
      <c r="D247" s="137" t="s">
        <v>145</v>
      </c>
      <c r="E247" s="144" t="s">
        <v>19</v>
      </c>
      <c r="F247" s="145" t="s">
        <v>319</v>
      </c>
      <c r="H247" s="146">
        <v>39.527999999999999</v>
      </c>
      <c r="I247" s="147"/>
      <c r="L247" s="143"/>
      <c r="M247" s="148"/>
      <c r="T247" s="149"/>
      <c r="AT247" s="144" t="s">
        <v>145</v>
      </c>
      <c r="AU247" s="144" t="s">
        <v>132</v>
      </c>
      <c r="AV247" s="12" t="s">
        <v>81</v>
      </c>
      <c r="AW247" s="12" t="s">
        <v>32</v>
      </c>
      <c r="AX247" s="12" t="s">
        <v>71</v>
      </c>
      <c r="AY247" s="144" t="s">
        <v>131</v>
      </c>
    </row>
    <row r="248" spans="2:65" s="12" customFormat="1" ht="11.25">
      <c r="B248" s="143"/>
      <c r="D248" s="137" t="s">
        <v>145</v>
      </c>
      <c r="E248" s="144" t="s">
        <v>19</v>
      </c>
      <c r="F248" s="145" t="s">
        <v>320</v>
      </c>
      <c r="H248" s="146">
        <v>39.003999999999998</v>
      </c>
      <c r="I248" s="147"/>
      <c r="L248" s="143"/>
      <c r="M248" s="148"/>
      <c r="T248" s="149"/>
      <c r="AT248" s="144" t="s">
        <v>145</v>
      </c>
      <c r="AU248" s="144" t="s">
        <v>132</v>
      </c>
      <c r="AV248" s="12" t="s">
        <v>81</v>
      </c>
      <c r="AW248" s="12" t="s">
        <v>32</v>
      </c>
      <c r="AX248" s="12" t="s">
        <v>71</v>
      </c>
      <c r="AY248" s="144" t="s">
        <v>131</v>
      </c>
    </row>
    <row r="249" spans="2:65" s="12" customFormat="1" ht="11.25">
      <c r="B249" s="143"/>
      <c r="D249" s="137" t="s">
        <v>145</v>
      </c>
      <c r="E249" s="144" t="s">
        <v>19</v>
      </c>
      <c r="F249" s="145" t="s">
        <v>321</v>
      </c>
      <c r="H249" s="146">
        <v>39.438000000000002</v>
      </c>
      <c r="I249" s="147"/>
      <c r="L249" s="143"/>
      <c r="M249" s="148"/>
      <c r="T249" s="149"/>
      <c r="AT249" s="144" t="s">
        <v>145</v>
      </c>
      <c r="AU249" s="144" t="s">
        <v>132</v>
      </c>
      <c r="AV249" s="12" t="s">
        <v>81</v>
      </c>
      <c r="AW249" s="12" t="s">
        <v>32</v>
      </c>
      <c r="AX249" s="12" t="s">
        <v>71</v>
      </c>
      <c r="AY249" s="144" t="s">
        <v>131</v>
      </c>
    </row>
    <row r="250" spans="2:65" s="12" customFormat="1" ht="11.25">
      <c r="B250" s="143"/>
      <c r="D250" s="137" t="s">
        <v>145</v>
      </c>
      <c r="E250" s="144" t="s">
        <v>19</v>
      </c>
      <c r="F250" s="145" t="s">
        <v>322</v>
      </c>
      <c r="H250" s="146">
        <v>16.257999999999999</v>
      </c>
      <c r="I250" s="147"/>
      <c r="L250" s="143"/>
      <c r="M250" s="148"/>
      <c r="T250" s="149"/>
      <c r="AT250" s="144" t="s">
        <v>145</v>
      </c>
      <c r="AU250" s="144" t="s">
        <v>132</v>
      </c>
      <c r="AV250" s="12" t="s">
        <v>81</v>
      </c>
      <c r="AW250" s="12" t="s">
        <v>32</v>
      </c>
      <c r="AX250" s="12" t="s">
        <v>71</v>
      </c>
      <c r="AY250" s="144" t="s">
        <v>131</v>
      </c>
    </row>
    <row r="251" spans="2:65" s="12" customFormat="1" ht="11.25">
      <c r="B251" s="143"/>
      <c r="D251" s="137" t="s">
        <v>145</v>
      </c>
      <c r="E251" s="144" t="s">
        <v>19</v>
      </c>
      <c r="F251" s="145" t="s">
        <v>323</v>
      </c>
      <c r="H251" s="146">
        <v>21.9</v>
      </c>
      <c r="I251" s="147"/>
      <c r="L251" s="143"/>
      <c r="M251" s="148"/>
      <c r="T251" s="149"/>
      <c r="AT251" s="144" t="s">
        <v>145</v>
      </c>
      <c r="AU251" s="144" t="s">
        <v>132</v>
      </c>
      <c r="AV251" s="12" t="s">
        <v>81</v>
      </c>
      <c r="AW251" s="12" t="s">
        <v>32</v>
      </c>
      <c r="AX251" s="12" t="s">
        <v>71</v>
      </c>
      <c r="AY251" s="144" t="s">
        <v>131</v>
      </c>
    </row>
    <row r="252" spans="2:65" s="13" customFormat="1" ht="11.25">
      <c r="B252" s="150"/>
      <c r="D252" s="137" t="s">
        <v>145</v>
      </c>
      <c r="E252" s="151" t="s">
        <v>19</v>
      </c>
      <c r="F252" s="152" t="s">
        <v>168</v>
      </c>
      <c r="H252" s="153">
        <v>376.54599999999999</v>
      </c>
      <c r="I252" s="154"/>
      <c r="L252" s="150"/>
      <c r="M252" s="155"/>
      <c r="T252" s="156"/>
      <c r="AT252" s="151" t="s">
        <v>145</v>
      </c>
      <c r="AU252" s="151" t="s">
        <v>132</v>
      </c>
      <c r="AV252" s="13" t="s">
        <v>139</v>
      </c>
      <c r="AW252" s="13" t="s">
        <v>32</v>
      </c>
      <c r="AX252" s="13" t="s">
        <v>79</v>
      </c>
      <c r="AY252" s="151" t="s">
        <v>131</v>
      </c>
    </row>
    <row r="253" spans="2:65" s="1" customFormat="1" ht="37.9" customHeight="1">
      <c r="B253" s="33"/>
      <c r="C253" s="124" t="s">
        <v>324</v>
      </c>
      <c r="D253" s="124" t="s">
        <v>134</v>
      </c>
      <c r="E253" s="125" t="s">
        <v>325</v>
      </c>
      <c r="F253" s="126" t="s">
        <v>326</v>
      </c>
      <c r="G253" s="127" t="s">
        <v>156</v>
      </c>
      <c r="H253" s="128">
        <v>12.53</v>
      </c>
      <c r="I253" s="129"/>
      <c r="J253" s="130">
        <f>ROUND(I253*H253,2)</f>
        <v>0</v>
      </c>
      <c r="K253" s="126" t="s">
        <v>138</v>
      </c>
      <c r="L253" s="33"/>
      <c r="M253" s="131" t="s">
        <v>19</v>
      </c>
      <c r="N253" s="132" t="s">
        <v>42</v>
      </c>
      <c r="P253" s="133">
        <f>O253*H253</f>
        <v>0</v>
      </c>
      <c r="Q253" s="133">
        <v>5.7099999999999998E-3</v>
      </c>
      <c r="R253" s="133">
        <f>Q253*H253</f>
        <v>7.1546299999999993E-2</v>
      </c>
      <c r="S253" s="133">
        <v>0</v>
      </c>
      <c r="T253" s="134">
        <f>S253*H253</f>
        <v>0</v>
      </c>
      <c r="AR253" s="135" t="s">
        <v>139</v>
      </c>
      <c r="AT253" s="135" t="s">
        <v>134</v>
      </c>
      <c r="AU253" s="135" t="s">
        <v>132</v>
      </c>
      <c r="AY253" s="18" t="s">
        <v>131</v>
      </c>
      <c r="BE253" s="136">
        <f>IF(N253="základní",J253,0)</f>
        <v>0</v>
      </c>
      <c r="BF253" s="136">
        <f>IF(N253="snížená",J253,0)</f>
        <v>0</v>
      </c>
      <c r="BG253" s="136">
        <f>IF(N253="zákl. přenesená",J253,0)</f>
        <v>0</v>
      </c>
      <c r="BH253" s="136">
        <f>IF(N253="sníž. přenesená",J253,0)</f>
        <v>0</v>
      </c>
      <c r="BI253" s="136">
        <f>IF(N253="nulová",J253,0)</f>
        <v>0</v>
      </c>
      <c r="BJ253" s="18" t="s">
        <v>79</v>
      </c>
      <c r="BK253" s="136">
        <f>ROUND(I253*H253,2)</f>
        <v>0</v>
      </c>
      <c r="BL253" s="18" t="s">
        <v>139</v>
      </c>
      <c r="BM253" s="135" t="s">
        <v>327</v>
      </c>
    </row>
    <row r="254" spans="2:65" s="1" customFormat="1" ht="29.25">
      <c r="B254" s="33"/>
      <c r="D254" s="137" t="s">
        <v>141</v>
      </c>
      <c r="F254" s="138" t="s">
        <v>328</v>
      </c>
      <c r="I254" s="139"/>
      <c r="L254" s="33"/>
      <c r="M254" s="140"/>
      <c r="T254" s="54"/>
      <c r="AT254" s="18" t="s">
        <v>141</v>
      </c>
      <c r="AU254" s="18" t="s">
        <v>132</v>
      </c>
    </row>
    <row r="255" spans="2:65" s="1" customFormat="1" ht="11.25">
      <c r="B255" s="33"/>
      <c r="D255" s="141" t="s">
        <v>143</v>
      </c>
      <c r="F255" s="142" t="s">
        <v>329</v>
      </c>
      <c r="I255" s="139"/>
      <c r="L255" s="33"/>
      <c r="M255" s="140"/>
      <c r="T255" s="54"/>
      <c r="AT255" s="18" t="s">
        <v>143</v>
      </c>
      <c r="AU255" s="18" t="s">
        <v>132</v>
      </c>
    </row>
    <row r="256" spans="2:65" s="12" customFormat="1" ht="11.25">
      <c r="B256" s="143"/>
      <c r="D256" s="137" t="s">
        <v>145</v>
      </c>
      <c r="E256" s="144" t="s">
        <v>19</v>
      </c>
      <c r="F256" s="145" t="s">
        <v>330</v>
      </c>
      <c r="H256" s="146">
        <v>12.53</v>
      </c>
      <c r="I256" s="147"/>
      <c r="L256" s="143"/>
      <c r="M256" s="148"/>
      <c r="T256" s="149"/>
      <c r="AT256" s="144" t="s">
        <v>145</v>
      </c>
      <c r="AU256" s="144" t="s">
        <v>132</v>
      </c>
      <c r="AV256" s="12" t="s">
        <v>81</v>
      </c>
      <c r="AW256" s="12" t="s">
        <v>32</v>
      </c>
      <c r="AX256" s="12" t="s">
        <v>79</v>
      </c>
      <c r="AY256" s="144" t="s">
        <v>131</v>
      </c>
    </row>
    <row r="257" spans="2:65" s="11" customFormat="1" ht="20.85" customHeight="1">
      <c r="B257" s="112"/>
      <c r="D257" s="113" t="s">
        <v>70</v>
      </c>
      <c r="E257" s="122" t="s">
        <v>331</v>
      </c>
      <c r="F257" s="122" t="s">
        <v>332</v>
      </c>
      <c r="I257" s="115"/>
      <c r="J257" s="123">
        <f>BK257</f>
        <v>0</v>
      </c>
      <c r="L257" s="112"/>
      <c r="M257" s="117"/>
      <c r="P257" s="118">
        <f>SUM(P258:P259)</f>
        <v>0</v>
      </c>
      <c r="R257" s="118">
        <f>SUM(R258:R259)</f>
        <v>0</v>
      </c>
      <c r="T257" s="119">
        <f>SUM(T258:T259)</f>
        <v>0</v>
      </c>
      <c r="AR257" s="113" t="s">
        <v>79</v>
      </c>
      <c r="AT257" s="120" t="s">
        <v>70</v>
      </c>
      <c r="AU257" s="120" t="s">
        <v>81</v>
      </c>
      <c r="AY257" s="113" t="s">
        <v>131</v>
      </c>
      <c r="BK257" s="121">
        <f>SUM(BK258:BK259)</f>
        <v>0</v>
      </c>
    </row>
    <row r="258" spans="2:65" s="1" customFormat="1" ht="21.75" customHeight="1">
      <c r="B258" s="33"/>
      <c r="C258" s="124" t="s">
        <v>333</v>
      </c>
      <c r="D258" s="124" t="s">
        <v>134</v>
      </c>
      <c r="E258" s="125" t="s">
        <v>334</v>
      </c>
      <c r="F258" s="126" t="s">
        <v>335</v>
      </c>
      <c r="G258" s="127" t="s">
        <v>336</v>
      </c>
      <c r="H258" s="128">
        <v>1</v>
      </c>
      <c r="I258" s="129"/>
      <c r="J258" s="130">
        <f>ROUND(I258*H258,2)</f>
        <v>0</v>
      </c>
      <c r="K258" s="126" t="s">
        <v>337</v>
      </c>
      <c r="L258" s="33"/>
      <c r="M258" s="131" t="s">
        <v>19</v>
      </c>
      <c r="N258" s="132" t="s">
        <v>42</v>
      </c>
      <c r="P258" s="133">
        <f>O258*H258</f>
        <v>0</v>
      </c>
      <c r="Q258" s="133">
        <v>0</v>
      </c>
      <c r="R258" s="133">
        <f>Q258*H258</f>
        <v>0</v>
      </c>
      <c r="S258" s="133">
        <v>0</v>
      </c>
      <c r="T258" s="134">
        <f>S258*H258</f>
        <v>0</v>
      </c>
      <c r="AR258" s="135" t="s">
        <v>139</v>
      </c>
      <c r="AT258" s="135" t="s">
        <v>134</v>
      </c>
      <c r="AU258" s="135" t="s">
        <v>132</v>
      </c>
      <c r="AY258" s="18" t="s">
        <v>131</v>
      </c>
      <c r="BE258" s="136">
        <f>IF(N258="základní",J258,0)</f>
        <v>0</v>
      </c>
      <c r="BF258" s="136">
        <f>IF(N258="snížená",J258,0)</f>
        <v>0</v>
      </c>
      <c r="BG258" s="136">
        <f>IF(N258="zákl. přenesená",J258,0)</f>
        <v>0</v>
      </c>
      <c r="BH258" s="136">
        <f>IF(N258="sníž. přenesená",J258,0)</f>
        <v>0</v>
      </c>
      <c r="BI258" s="136">
        <f>IF(N258="nulová",J258,0)</f>
        <v>0</v>
      </c>
      <c r="BJ258" s="18" t="s">
        <v>79</v>
      </c>
      <c r="BK258" s="136">
        <f>ROUND(I258*H258,2)</f>
        <v>0</v>
      </c>
      <c r="BL258" s="18" t="s">
        <v>139</v>
      </c>
      <c r="BM258" s="135" t="s">
        <v>338</v>
      </c>
    </row>
    <row r="259" spans="2:65" s="1" customFormat="1" ht="11.25">
      <c r="B259" s="33"/>
      <c r="D259" s="137" t="s">
        <v>141</v>
      </c>
      <c r="F259" s="138" t="s">
        <v>335</v>
      </c>
      <c r="I259" s="139"/>
      <c r="L259" s="33"/>
      <c r="M259" s="140"/>
      <c r="T259" s="54"/>
      <c r="AT259" s="18" t="s">
        <v>141</v>
      </c>
      <c r="AU259" s="18" t="s">
        <v>132</v>
      </c>
    </row>
    <row r="260" spans="2:65" s="11" customFormat="1" ht="20.85" customHeight="1">
      <c r="B260" s="112"/>
      <c r="D260" s="113" t="s">
        <v>70</v>
      </c>
      <c r="E260" s="122" t="s">
        <v>339</v>
      </c>
      <c r="F260" s="122" t="s">
        <v>340</v>
      </c>
      <c r="I260" s="115"/>
      <c r="J260" s="123">
        <f>BK260</f>
        <v>0</v>
      </c>
      <c r="L260" s="112"/>
      <c r="M260" s="117"/>
      <c r="P260" s="118">
        <f>SUM(P261:P287)</f>
        <v>0</v>
      </c>
      <c r="R260" s="118">
        <f>SUM(R261:R287)</f>
        <v>0.99358999999999997</v>
      </c>
      <c r="T260" s="119">
        <f>SUM(T261:T287)</f>
        <v>0</v>
      </c>
      <c r="AR260" s="113" t="s">
        <v>79</v>
      </c>
      <c r="AT260" s="120" t="s">
        <v>70</v>
      </c>
      <c r="AU260" s="120" t="s">
        <v>81</v>
      </c>
      <c r="AY260" s="113" t="s">
        <v>131</v>
      </c>
      <c r="BK260" s="121">
        <f>SUM(BK261:BK287)</f>
        <v>0</v>
      </c>
    </row>
    <row r="261" spans="2:65" s="1" customFormat="1" ht="24.2" customHeight="1">
      <c r="B261" s="33"/>
      <c r="C261" s="124" t="s">
        <v>341</v>
      </c>
      <c r="D261" s="124" t="s">
        <v>134</v>
      </c>
      <c r="E261" s="125" t="s">
        <v>342</v>
      </c>
      <c r="F261" s="126" t="s">
        <v>343</v>
      </c>
      <c r="G261" s="127" t="s">
        <v>344</v>
      </c>
      <c r="H261" s="128">
        <v>17</v>
      </c>
      <c r="I261" s="129"/>
      <c r="J261" s="130">
        <f>ROUND(I261*H261,2)</f>
        <v>0</v>
      </c>
      <c r="K261" s="126" t="s">
        <v>138</v>
      </c>
      <c r="L261" s="33"/>
      <c r="M261" s="131" t="s">
        <v>19</v>
      </c>
      <c r="N261" s="132" t="s">
        <v>42</v>
      </c>
      <c r="P261" s="133">
        <f>O261*H261</f>
        <v>0</v>
      </c>
      <c r="Q261" s="133">
        <v>1.7770000000000001E-2</v>
      </c>
      <c r="R261" s="133">
        <f>Q261*H261</f>
        <v>0.30209000000000003</v>
      </c>
      <c r="S261" s="133">
        <v>0</v>
      </c>
      <c r="T261" s="134">
        <f>S261*H261</f>
        <v>0</v>
      </c>
      <c r="AR261" s="135" t="s">
        <v>139</v>
      </c>
      <c r="AT261" s="135" t="s">
        <v>134</v>
      </c>
      <c r="AU261" s="135" t="s">
        <v>132</v>
      </c>
      <c r="AY261" s="18" t="s">
        <v>131</v>
      </c>
      <c r="BE261" s="136">
        <f>IF(N261="základní",J261,0)</f>
        <v>0</v>
      </c>
      <c r="BF261" s="136">
        <f>IF(N261="snížená",J261,0)</f>
        <v>0</v>
      </c>
      <c r="BG261" s="136">
        <f>IF(N261="zákl. přenesená",J261,0)</f>
        <v>0</v>
      </c>
      <c r="BH261" s="136">
        <f>IF(N261="sníž. přenesená",J261,0)</f>
        <v>0</v>
      </c>
      <c r="BI261" s="136">
        <f>IF(N261="nulová",J261,0)</f>
        <v>0</v>
      </c>
      <c r="BJ261" s="18" t="s">
        <v>79</v>
      </c>
      <c r="BK261" s="136">
        <f>ROUND(I261*H261,2)</f>
        <v>0</v>
      </c>
      <c r="BL261" s="18" t="s">
        <v>139</v>
      </c>
      <c r="BM261" s="135" t="s">
        <v>345</v>
      </c>
    </row>
    <row r="262" spans="2:65" s="1" customFormat="1" ht="29.25">
      <c r="B262" s="33"/>
      <c r="D262" s="137" t="s">
        <v>141</v>
      </c>
      <c r="F262" s="138" t="s">
        <v>346</v>
      </c>
      <c r="I262" s="139"/>
      <c r="L262" s="33"/>
      <c r="M262" s="140"/>
      <c r="T262" s="54"/>
      <c r="AT262" s="18" t="s">
        <v>141</v>
      </c>
      <c r="AU262" s="18" t="s">
        <v>132</v>
      </c>
    </row>
    <row r="263" spans="2:65" s="1" customFormat="1" ht="11.25">
      <c r="B263" s="33"/>
      <c r="D263" s="141" t="s">
        <v>143</v>
      </c>
      <c r="F263" s="142" t="s">
        <v>347</v>
      </c>
      <c r="I263" s="139"/>
      <c r="L263" s="33"/>
      <c r="M263" s="140"/>
      <c r="T263" s="54"/>
      <c r="AT263" s="18" t="s">
        <v>143</v>
      </c>
      <c r="AU263" s="18" t="s">
        <v>132</v>
      </c>
    </row>
    <row r="264" spans="2:65" s="14" customFormat="1" ht="11.25">
      <c r="B264" s="157"/>
      <c r="D264" s="137" t="s">
        <v>145</v>
      </c>
      <c r="E264" s="158" t="s">
        <v>19</v>
      </c>
      <c r="F264" s="159" t="s">
        <v>348</v>
      </c>
      <c r="H264" s="158" t="s">
        <v>19</v>
      </c>
      <c r="I264" s="160"/>
      <c r="L264" s="157"/>
      <c r="M264" s="161"/>
      <c r="T264" s="162"/>
      <c r="AT264" s="158" t="s">
        <v>145</v>
      </c>
      <c r="AU264" s="158" t="s">
        <v>132</v>
      </c>
      <c r="AV264" s="14" t="s">
        <v>79</v>
      </c>
      <c r="AW264" s="14" t="s">
        <v>32</v>
      </c>
      <c r="AX264" s="14" t="s">
        <v>71</v>
      </c>
      <c r="AY264" s="158" t="s">
        <v>131</v>
      </c>
    </row>
    <row r="265" spans="2:65" s="12" customFormat="1" ht="11.25">
      <c r="B265" s="143"/>
      <c r="D265" s="137" t="s">
        <v>145</v>
      </c>
      <c r="E265" s="144" t="s">
        <v>19</v>
      </c>
      <c r="F265" s="145" t="s">
        <v>349</v>
      </c>
      <c r="H265" s="146">
        <v>8</v>
      </c>
      <c r="I265" s="147"/>
      <c r="L265" s="143"/>
      <c r="M265" s="148"/>
      <c r="T265" s="149"/>
      <c r="AT265" s="144" t="s">
        <v>145</v>
      </c>
      <c r="AU265" s="144" t="s">
        <v>132</v>
      </c>
      <c r="AV265" s="12" t="s">
        <v>81</v>
      </c>
      <c r="AW265" s="12" t="s">
        <v>32</v>
      </c>
      <c r="AX265" s="12" t="s">
        <v>71</v>
      </c>
      <c r="AY265" s="144" t="s">
        <v>131</v>
      </c>
    </row>
    <row r="266" spans="2:65" s="12" customFormat="1" ht="11.25">
      <c r="B266" s="143"/>
      <c r="D266" s="137" t="s">
        <v>145</v>
      </c>
      <c r="E266" s="144" t="s">
        <v>19</v>
      </c>
      <c r="F266" s="145" t="s">
        <v>350</v>
      </c>
      <c r="H266" s="146">
        <v>6</v>
      </c>
      <c r="I266" s="147"/>
      <c r="L266" s="143"/>
      <c r="M266" s="148"/>
      <c r="T266" s="149"/>
      <c r="AT266" s="144" t="s">
        <v>145</v>
      </c>
      <c r="AU266" s="144" t="s">
        <v>132</v>
      </c>
      <c r="AV266" s="12" t="s">
        <v>81</v>
      </c>
      <c r="AW266" s="12" t="s">
        <v>32</v>
      </c>
      <c r="AX266" s="12" t="s">
        <v>71</v>
      </c>
      <c r="AY266" s="144" t="s">
        <v>131</v>
      </c>
    </row>
    <row r="267" spans="2:65" s="12" customFormat="1" ht="11.25">
      <c r="B267" s="143"/>
      <c r="D267" s="137" t="s">
        <v>145</v>
      </c>
      <c r="E267" s="144" t="s">
        <v>19</v>
      </c>
      <c r="F267" s="145" t="s">
        <v>351</v>
      </c>
      <c r="H267" s="146">
        <v>3</v>
      </c>
      <c r="I267" s="147"/>
      <c r="L267" s="143"/>
      <c r="M267" s="148"/>
      <c r="T267" s="149"/>
      <c r="AT267" s="144" t="s">
        <v>145</v>
      </c>
      <c r="AU267" s="144" t="s">
        <v>132</v>
      </c>
      <c r="AV267" s="12" t="s">
        <v>81</v>
      </c>
      <c r="AW267" s="12" t="s">
        <v>32</v>
      </c>
      <c r="AX267" s="12" t="s">
        <v>71</v>
      </c>
      <c r="AY267" s="144" t="s">
        <v>131</v>
      </c>
    </row>
    <row r="268" spans="2:65" s="13" customFormat="1" ht="11.25">
      <c r="B268" s="150"/>
      <c r="D268" s="137" t="s">
        <v>145</v>
      </c>
      <c r="E268" s="151" t="s">
        <v>19</v>
      </c>
      <c r="F268" s="152" t="s">
        <v>168</v>
      </c>
      <c r="H268" s="153">
        <v>17</v>
      </c>
      <c r="I268" s="154"/>
      <c r="L268" s="150"/>
      <c r="M268" s="155"/>
      <c r="T268" s="156"/>
      <c r="AT268" s="151" t="s">
        <v>145</v>
      </c>
      <c r="AU268" s="151" t="s">
        <v>132</v>
      </c>
      <c r="AV268" s="13" t="s">
        <v>139</v>
      </c>
      <c r="AW268" s="13" t="s">
        <v>32</v>
      </c>
      <c r="AX268" s="13" t="s">
        <v>79</v>
      </c>
      <c r="AY268" s="151" t="s">
        <v>131</v>
      </c>
    </row>
    <row r="269" spans="2:65" s="1" customFormat="1" ht="24.2" customHeight="1">
      <c r="B269" s="33"/>
      <c r="C269" s="170" t="s">
        <v>7</v>
      </c>
      <c r="D269" s="170" t="s">
        <v>352</v>
      </c>
      <c r="E269" s="171" t="s">
        <v>353</v>
      </c>
      <c r="F269" s="172" t="s">
        <v>354</v>
      </c>
      <c r="G269" s="173" t="s">
        <v>344</v>
      </c>
      <c r="H269" s="174">
        <v>8</v>
      </c>
      <c r="I269" s="175"/>
      <c r="J269" s="176">
        <f>ROUND(I269*H269,2)</f>
        <v>0</v>
      </c>
      <c r="K269" s="172" t="s">
        <v>138</v>
      </c>
      <c r="L269" s="177"/>
      <c r="M269" s="178" t="s">
        <v>19</v>
      </c>
      <c r="N269" s="179" t="s">
        <v>42</v>
      </c>
      <c r="P269" s="133">
        <f>O269*H269</f>
        <v>0</v>
      </c>
      <c r="Q269" s="133">
        <v>1.521E-2</v>
      </c>
      <c r="R269" s="133">
        <f>Q269*H269</f>
        <v>0.12168</v>
      </c>
      <c r="S269" s="133">
        <v>0</v>
      </c>
      <c r="T269" s="134">
        <f>S269*H269</f>
        <v>0</v>
      </c>
      <c r="AR269" s="135" t="s">
        <v>198</v>
      </c>
      <c r="AT269" s="135" t="s">
        <v>352</v>
      </c>
      <c r="AU269" s="135" t="s">
        <v>132</v>
      </c>
      <c r="AY269" s="18" t="s">
        <v>131</v>
      </c>
      <c r="BE269" s="136">
        <f>IF(N269="základní",J269,0)</f>
        <v>0</v>
      </c>
      <c r="BF269" s="136">
        <f>IF(N269="snížená",J269,0)</f>
        <v>0</v>
      </c>
      <c r="BG269" s="136">
        <f>IF(N269="zákl. přenesená",J269,0)</f>
        <v>0</v>
      </c>
      <c r="BH269" s="136">
        <f>IF(N269="sníž. přenesená",J269,0)</f>
        <v>0</v>
      </c>
      <c r="BI269" s="136">
        <f>IF(N269="nulová",J269,0)</f>
        <v>0</v>
      </c>
      <c r="BJ269" s="18" t="s">
        <v>79</v>
      </c>
      <c r="BK269" s="136">
        <f>ROUND(I269*H269,2)</f>
        <v>0</v>
      </c>
      <c r="BL269" s="18" t="s">
        <v>139</v>
      </c>
      <c r="BM269" s="135" t="s">
        <v>355</v>
      </c>
    </row>
    <row r="270" spans="2:65" s="1" customFormat="1" ht="19.5">
      <c r="B270" s="33"/>
      <c r="D270" s="137" t="s">
        <v>141</v>
      </c>
      <c r="F270" s="138" t="s">
        <v>354</v>
      </c>
      <c r="I270" s="139"/>
      <c r="L270" s="33"/>
      <c r="M270" s="140"/>
      <c r="T270" s="54"/>
      <c r="AT270" s="18" t="s">
        <v>141</v>
      </c>
      <c r="AU270" s="18" t="s">
        <v>132</v>
      </c>
    </row>
    <row r="271" spans="2:65" s="14" customFormat="1" ht="11.25">
      <c r="B271" s="157"/>
      <c r="D271" s="137" t="s">
        <v>145</v>
      </c>
      <c r="E271" s="158" t="s">
        <v>19</v>
      </c>
      <c r="F271" s="159" t="s">
        <v>348</v>
      </c>
      <c r="H271" s="158" t="s">
        <v>19</v>
      </c>
      <c r="I271" s="160"/>
      <c r="L271" s="157"/>
      <c r="M271" s="161"/>
      <c r="T271" s="162"/>
      <c r="AT271" s="158" t="s">
        <v>145</v>
      </c>
      <c r="AU271" s="158" t="s">
        <v>132</v>
      </c>
      <c r="AV271" s="14" t="s">
        <v>79</v>
      </c>
      <c r="AW271" s="14" t="s">
        <v>32</v>
      </c>
      <c r="AX271" s="14" t="s">
        <v>71</v>
      </c>
      <c r="AY271" s="158" t="s">
        <v>131</v>
      </c>
    </row>
    <row r="272" spans="2:65" s="12" customFormat="1" ht="11.25">
      <c r="B272" s="143"/>
      <c r="D272" s="137" t="s">
        <v>145</v>
      </c>
      <c r="E272" s="144" t="s">
        <v>19</v>
      </c>
      <c r="F272" s="145" t="s">
        <v>349</v>
      </c>
      <c r="H272" s="146">
        <v>8</v>
      </c>
      <c r="I272" s="147"/>
      <c r="L272" s="143"/>
      <c r="M272" s="148"/>
      <c r="T272" s="149"/>
      <c r="AT272" s="144" t="s">
        <v>145</v>
      </c>
      <c r="AU272" s="144" t="s">
        <v>132</v>
      </c>
      <c r="AV272" s="12" t="s">
        <v>81</v>
      </c>
      <c r="AW272" s="12" t="s">
        <v>32</v>
      </c>
      <c r="AX272" s="12" t="s">
        <v>79</v>
      </c>
      <c r="AY272" s="144" t="s">
        <v>131</v>
      </c>
    </row>
    <row r="273" spans="2:65" s="1" customFormat="1" ht="24.2" customHeight="1">
      <c r="B273" s="33"/>
      <c r="C273" s="170" t="s">
        <v>356</v>
      </c>
      <c r="D273" s="170" t="s">
        <v>352</v>
      </c>
      <c r="E273" s="171" t="s">
        <v>357</v>
      </c>
      <c r="F273" s="172" t="s">
        <v>358</v>
      </c>
      <c r="G273" s="173" t="s">
        <v>344</v>
      </c>
      <c r="H273" s="174">
        <v>6</v>
      </c>
      <c r="I273" s="175"/>
      <c r="J273" s="176">
        <f>ROUND(I273*H273,2)</f>
        <v>0</v>
      </c>
      <c r="K273" s="172" t="s">
        <v>138</v>
      </c>
      <c r="L273" s="177"/>
      <c r="M273" s="178" t="s">
        <v>19</v>
      </c>
      <c r="N273" s="179" t="s">
        <v>42</v>
      </c>
      <c r="P273" s="133">
        <f>O273*H273</f>
        <v>0</v>
      </c>
      <c r="Q273" s="133">
        <v>1.489E-2</v>
      </c>
      <c r="R273" s="133">
        <f>Q273*H273</f>
        <v>8.9340000000000003E-2</v>
      </c>
      <c r="S273" s="133">
        <v>0</v>
      </c>
      <c r="T273" s="134">
        <f>S273*H273</f>
        <v>0</v>
      </c>
      <c r="AR273" s="135" t="s">
        <v>198</v>
      </c>
      <c r="AT273" s="135" t="s">
        <v>352</v>
      </c>
      <c r="AU273" s="135" t="s">
        <v>132</v>
      </c>
      <c r="AY273" s="18" t="s">
        <v>131</v>
      </c>
      <c r="BE273" s="136">
        <f>IF(N273="základní",J273,0)</f>
        <v>0</v>
      </c>
      <c r="BF273" s="136">
        <f>IF(N273="snížená",J273,0)</f>
        <v>0</v>
      </c>
      <c r="BG273" s="136">
        <f>IF(N273="zákl. přenesená",J273,0)</f>
        <v>0</v>
      </c>
      <c r="BH273" s="136">
        <f>IF(N273="sníž. přenesená",J273,0)</f>
        <v>0</v>
      </c>
      <c r="BI273" s="136">
        <f>IF(N273="nulová",J273,0)</f>
        <v>0</v>
      </c>
      <c r="BJ273" s="18" t="s">
        <v>79</v>
      </c>
      <c r="BK273" s="136">
        <f>ROUND(I273*H273,2)</f>
        <v>0</v>
      </c>
      <c r="BL273" s="18" t="s">
        <v>139</v>
      </c>
      <c r="BM273" s="135" t="s">
        <v>359</v>
      </c>
    </row>
    <row r="274" spans="2:65" s="1" customFormat="1" ht="19.5">
      <c r="B274" s="33"/>
      <c r="D274" s="137" t="s">
        <v>141</v>
      </c>
      <c r="F274" s="138" t="s">
        <v>358</v>
      </c>
      <c r="I274" s="139"/>
      <c r="L274" s="33"/>
      <c r="M274" s="140"/>
      <c r="T274" s="54"/>
      <c r="AT274" s="18" t="s">
        <v>141</v>
      </c>
      <c r="AU274" s="18" t="s">
        <v>132</v>
      </c>
    </row>
    <row r="275" spans="2:65" s="14" customFormat="1" ht="11.25">
      <c r="B275" s="157"/>
      <c r="D275" s="137" t="s">
        <v>145</v>
      </c>
      <c r="E275" s="158" t="s">
        <v>19</v>
      </c>
      <c r="F275" s="159" t="s">
        <v>348</v>
      </c>
      <c r="H275" s="158" t="s">
        <v>19</v>
      </c>
      <c r="I275" s="160"/>
      <c r="L275" s="157"/>
      <c r="M275" s="161"/>
      <c r="T275" s="162"/>
      <c r="AT275" s="158" t="s">
        <v>145</v>
      </c>
      <c r="AU275" s="158" t="s">
        <v>132</v>
      </c>
      <c r="AV275" s="14" t="s">
        <v>79</v>
      </c>
      <c r="AW275" s="14" t="s">
        <v>32</v>
      </c>
      <c r="AX275" s="14" t="s">
        <v>71</v>
      </c>
      <c r="AY275" s="158" t="s">
        <v>131</v>
      </c>
    </row>
    <row r="276" spans="2:65" s="12" customFormat="1" ht="11.25">
      <c r="B276" s="143"/>
      <c r="D276" s="137" t="s">
        <v>145</v>
      </c>
      <c r="E276" s="144" t="s">
        <v>19</v>
      </c>
      <c r="F276" s="145" t="s">
        <v>350</v>
      </c>
      <c r="H276" s="146">
        <v>6</v>
      </c>
      <c r="I276" s="147"/>
      <c r="L276" s="143"/>
      <c r="M276" s="148"/>
      <c r="T276" s="149"/>
      <c r="AT276" s="144" t="s">
        <v>145</v>
      </c>
      <c r="AU276" s="144" t="s">
        <v>132</v>
      </c>
      <c r="AV276" s="12" t="s">
        <v>81</v>
      </c>
      <c r="AW276" s="12" t="s">
        <v>32</v>
      </c>
      <c r="AX276" s="12" t="s">
        <v>79</v>
      </c>
      <c r="AY276" s="144" t="s">
        <v>131</v>
      </c>
    </row>
    <row r="277" spans="2:65" s="1" customFormat="1" ht="24.2" customHeight="1">
      <c r="B277" s="33"/>
      <c r="C277" s="170" t="s">
        <v>360</v>
      </c>
      <c r="D277" s="170" t="s">
        <v>352</v>
      </c>
      <c r="E277" s="171" t="s">
        <v>361</v>
      </c>
      <c r="F277" s="172" t="s">
        <v>362</v>
      </c>
      <c r="G277" s="173" t="s">
        <v>344</v>
      </c>
      <c r="H277" s="174">
        <v>3</v>
      </c>
      <c r="I277" s="175"/>
      <c r="J277" s="176">
        <f>ROUND(I277*H277,2)</f>
        <v>0</v>
      </c>
      <c r="K277" s="172" t="s">
        <v>138</v>
      </c>
      <c r="L277" s="177"/>
      <c r="M277" s="178" t="s">
        <v>19</v>
      </c>
      <c r="N277" s="179" t="s">
        <v>42</v>
      </c>
      <c r="P277" s="133">
        <f>O277*H277</f>
        <v>0</v>
      </c>
      <c r="Q277" s="133">
        <v>1.4579999999999999E-2</v>
      </c>
      <c r="R277" s="133">
        <f>Q277*H277</f>
        <v>4.3740000000000001E-2</v>
      </c>
      <c r="S277" s="133">
        <v>0</v>
      </c>
      <c r="T277" s="134">
        <f>S277*H277</f>
        <v>0</v>
      </c>
      <c r="AR277" s="135" t="s">
        <v>198</v>
      </c>
      <c r="AT277" s="135" t="s">
        <v>352</v>
      </c>
      <c r="AU277" s="135" t="s">
        <v>132</v>
      </c>
      <c r="AY277" s="18" t="s">
        <v>131</v>
      </c>
      <c r="BE277" s="136">
        <f>IF(N277="základní",J277,0)</f>
        <v>0</v>
      </c>
      <c r="BF277" s="136">
        <f>IF(N277="snížená",J277,0)</f>
        <v>0</v>
      </c>
      <c r="BG277" s="136">
        <f>IF(N277="zákl. přenesená",J277,0)</f>
        <v>0</v>
      </c>
      <c r="BH277" s="136">
        <f>IF(N277="sníž. přenesená",J277,0)</f>
        <v>0</v>
      </c>
      <c r="BI277" s="136">
        <f>IF(N277="nulová",J277,0)</f>
        <v>0</v>
      </c>
      <c r="BJ277" s="18" t="s">
        <v>79</v>
      </c>
      <c r="BK277" s="136">
        <f>ROUND(I277*H277,2)</f>
        <v>0</v>
      </c>
      <c r="BL277" s="18" t="s">
        <v>139</v>
      </c>
      <c r="BM277" s="135" t="s">
        <v>363</v>
      </c>
    </row>
    <row r="278" spans="2:65" s="1" customFormat="1" ht="19.5">
      <c r="B278" s="33"/>
      <c r="D278" s="137" t="s">
        <v>141</v>
      </c>
      <c r="F278" s="138" t="s">
        <v>362</v>
      </c>
      <c r="I278" s="139"/>
      <c r="L278" s="33"/>
      <c r="M278" s="140"/>
      <c r="T278" s="54"/>
      <c r="AT278" s="18" t="s">
        <v>141</v>
      </c>
      <c r="AU278" s="18" t="s">
        <v>132</v>
      </c>
    </row>
    <row r="279" spans="2:65" s="14" customFormat="1" ht="11.25">
      <c r="B279" s="157"/>
      <c r="D279" s="137" t="s">
        <v>145</v>
      </c>
      <c r="E279" s="158" t="s">
        <v>19</v>
      </c>
      <c r="F279" s="159" t="s">
        <v>348</v>
      </c>
      <c r="H279" s="158" t="s">
        <v>19</v>
      </c>
      <c r="I279" s="160"/>
      <c r="L279" s="157"/>
      <c r="M279" s="161"/>
      <c r="T279" s="162"/>
      <c r="AT279" s="158" t="s">
        <v>145</v>
      </c>
      <c r="AU279" s="158" t="s">
        <v>132</v>
      </c>
      <c r="AV279" s="14" t="s">
        <v>79</v>
      </c>
      <c r="AW279" s="14" t="s">
        <v>32</v>
      </c>
      <c r="AX279" s="14" t="s">
        <v>71</v>
      </c>
      <c r="AY279" s="158" t="s">
        <v>131</v>
      </c>
    </row>
    <row r="280" spans="2:65" s="12" customFormat="1" ht="11.25">
      <c r="B280" s="143"/>
      <c r="D280" s="137" t="s">
        <v>145</v>
      </c>
      <c r="E280" s="144" t="s">
        <v>19</v>
      </c>
      <c r="F280" s="145" t="s">
        <v>351</v>
      </c>
      <c r="H280" s="146">
        <v>3</v>
      </c>
      <c r="I280" s="147"/>
      <c r="L280" s="143"/>
      <c r="M280" s="148"/>
      <c r="T280" s="149"/>
      <c r="AT280" s="144" t="s">
        <v>145</v>
      </c>
      <c r="AU280" s="144" t="s">
        <v>132</v>
      </c>
      <c r="AV280" s="12" t="s">
        <v>81</v>
      </c>
      <c r="AW280" s="12" t="s">
        <v>32</v>
      </c>
      <c r="AX280" s="12" t="s">
        <v>79</v>
      </c>
      <c r="AY280" s="144" t="s">
        <v>131</v>
      </c>
    </row>
    <row r="281" spans="2:65" s="1" customFormat="1" ht="24.2" customHeight="1">
      <c r="B281" s="33"/>
      <c r="C281" s="124" t="s">
        <v>364</v>
      </c>
      <c r="D281" s="124" t="s">
        <v>134</v>
      </c>
      <c r="E281" s="125" t="s">
        <v>365</v>
      </c>
      <c r="F281" s="126" t="s">
        <v>366</v>
      </c>
      <c r="G281" s="127" t="s">
        <v>344</v>
      </c>
      <c r="H281" s="128">
        <v>1</v>
      </c>
      <c r="I281" s="129"/>
      <c r="J281" s="130">
        <f>ROUND(I281*H281,2)</f>
        <v>0</v>
      </c>
      <c r="K281" s="126" t="s">
        <v>138</v>
      </c>
      <c r="L281" s="33"/>
      <c r="M281" s="131" t="s">
        <v>19</v>
      </c>
      <c r="N281" s="132" t="s">
        <v>42</v>
      </c>
      <c r="P281" s="133">
        <f>O281*H281</f>
        <v>0</v>
      </c>
      <c r="Q281" s="133">
        <v>0.42153000000000002</v>
      </c>
      <c r="R281" s="133">
        <f>Q281*H281</f>
        <v>0.42153000000000002</v>
      </c>
      <c r="S281" s="133">
        <v>0</v>
      </c>
      <c r="T281" s="134">
        <f>S281*H281</f>
        <v>0</v>
      </c>
      <c r="AR281" s="135" t="s">
        <v>139</v>
      </c>
      <c r="AT281" s="135" t="s">
        <v>134</v>
      </c>
      <c r="AU281" s="135" t="s">
        <v>132</v>
      </c>
      <c r="AY281" s="18" t="s">
        <v>131</v>
      </c>
      <c r="BE281" s="136">
        <f>IF(N281="základní",J281,0)</f>
        <v>0</v>
      </c>
      <c r="BF281" s="136">
        <f>IF(N281="snížená",J281,0)</f>
        <v>0</v>
      </c>
      <c r="BG281" s="136">
        <f>IF(N281="zákl. přenesená",J281,0)</f>
        <v>0</v>
      </c>
      <c r="BH281" s="136">
        <f>IF(N281="sníž. přenesená",J281,0)</f>
        <v>0</v>
      </c>
      <c r="BI281" s="136">
        <f>IF(N281="nulová",J281,0)</f>
        <v>0</v>
      </c>
      <c r="BJ281" s="18" t="s">
        <v>79</v>
      </c>
      <c r="BK281" s="136">
        <f>ROUND(I281*H281,2)</f>
        <v>0</v>
      </c>
      <c r="BL281" s="18" t="s">
        <v>139</v>
      </c>
      <c r="BM281" s="135" t="s">
        <v>367</v>
      </c>
    </row>
    <row r="282" spans="2:65" s="1" customFormat="1" ht="29.25">
      <c r="B282" s="33"/>
      <c r="D282" s="137" t="s">
        <v>141</v>
      </c>
      <c r="F282" s="138" t="s">
        <v>368</v>
      </c>
      <c r="I282" s="139"/>
      <c r="L282" s="33"/>
      <c r="M282" s="140"/>
      <c r="T282" s="54"/>
      <c r="AT282" s="18" t="s">
        <v>141</v>
      </c>
      <c r="AU282" s="18" t="s">
        <v>132</v>
      </c>
    </row>
    <row r="283" spans="2:65" s="1" customFormat="1" ht="11.25">
      <c r="B283" s="33"/>
      <c r="D283" s="141" t="s">
        <v>143</v>
      </c>
      <c r="F283" s="142" t="s">
        <v>369</v>
      </c>
      <c r="I283" s="139"/>
      <c r="L283" s="33"/>
      <c r="M283" s="140"/>
      <c r="T283" s="54"/>
      <c r="AT283" s="18" t="s">
        <v>143</v>
      </c>
      <c r="AU283" s="18" t="s">
        <v>132</v>
      </c>
    </row>
    <row r="284" spans="2:65" s="12" customFormat="1" ht="11.25">
      <c r="B284" s="143"/>
      <c r="D284" s="137" t="s">
        <v>145</v>
      </c>
      <c r="E284" s="144" t="s">
        <v>19</v>
      </c>
      <c r="F284" s="145" t="s">
        <v>370</v>
      </c>
      <c r="H284" s="146">
        <v>1</v>
      </c>
      <c r="I284" s="147"/>
      <c r="L284" s="143"/>
      <c r="M284" s="148"/>
      <c r="T284" s="149"/>
      <c r="AT284" s="144" t="s">
        <v>145</v>
      </c>
      <c r="AU284" s="144" t="s">
        <v>132</v>
      </c>
      <c r="AV284" s="12" t="s">
        <v>81</v>
      </c>
      <c r="AW284" s="12" t="s">
        <v>32</v>
      </c>
      <c r="AX284" s="12" t="s">
        <v>79</v>
      </c>
      <c r="AY284" s="144" t="s">
        <v>131</v>
      </c>
    </row>
    <row r="285" spans="2:65" s="1" customFormat="1" ht="37.9" customHeight="1">
      <c r="B285" s="33"/>
      <c r="C285" s="170" t="s">
        <v>371</v>
      </c>
      <c r="D285" s="170" t="s">
        <v>352</v>
      </c>
      <c r="E285" s="171" t="s">
        <v>372</v>
      </c>
      <c r="F285" s="172" t="s">
        <v>373</v>
      </c>
      <c r="G285" s="173" t="s">
        <v>344</v>
      </c>
      <c r="H285" s="174">
        <v>1</v>
      </c>
      <c r="I285" s="175"/>
      <c r="J285" s="176">
        <f>ROUND(I285*H285,2)</f>
        <v>0</v>
      </c>
      <c r="K285" s="172" t="s">
        <v>138</v>
      </c>
      <c r="L285" s="177"/>
      <c r="M285" s="178" t="s">
        <v>19</v>
      </c>
      <c r="N285" s="179" t="s">
        <v>42</v>
      </c>
      <c r="P285" s="133">
        <f>O285*H285</f>
        <v>0</v>
      </c>
      <c r="Q285" s="133">
        <v>1.521E-2</v>
      </c>
      <c r="R285" s="133">
        <f>Q285*H285</f>
        <v>1.521E-2</v>
      </c>
      <c r="S285" s="133">
        <v>0</v>
      </c>
      <c r="T285" s="134">
        <f>S285*H285</f>
        <v>0</v>
      </c>
      <c r="AR285" s="135" t="s">
        <v>198</v>
      </c>
      <c r="AT285" s="135" t="s">
        <v>352</v>
      </c>
      <c r="AU285" s="135" t="s">
        <v>132</v>
      </c>
      <c r="AY285" s="18" t="s">
        <v>131</v>
      </c>
      <c r="BE285" s="136">
        <f>IF(N285="základní",J285,0)</f>
        <v>0</v>
      </c>
      <c r="BF285" s="136">
        <f>IF(N285="snížená",J285,0)</f>
        <v>0</v>
      </c>
      <c r="BG285" s="136">
        <f>IF(N285="zákl. přenesená",J285,0)</f>
        <v>0</v>
      </c>
      <c r="BH285" s="136">
        <f>IF(N285="sníž. přenesená",J285,0)</f>
        <v>0</v>
      </c>
      <c r="BI285" s="136">
        <f>IF(N285="nulová",J285,0)</f>
        <v>0</v>
      </c>
      <c r="BJ285" s="18" t="s">
        <v>79</v>
      </c>
      <c r="BK285" s="136">
        <f>ROUND(I285*H285,2)</f>
        <v>0</v>
      </c>
      <c r="BL285" s="18" t="s">
        <v>139</v>
      </c>
      <c r="BM285" s="135" t="s">
        <v>374</v>
      </c>
    </row>
    <row r="286" spans="2:65" s="1" customFormat="1" ht="19.5">
      <c r="B286" s="33"/>
      <c r="D286" s="137" t="s">
        <v>141</v>
      </c>
      <c r="F286" s="138" t="s">
        <v>373</v>
      </c>
      <c r="I286" s="139"/>
      <c r="L286" s="33"/>
      <c r="M286" s="140"/>
      <c r="T286" s="54"/>
      <c r="AT286" s="18" t="s">
        <v>141</v>
      </c>
      <c r="AU286" s="18" t="s">
        <v>132</v>
      </c>
    </row>
    <row r="287" spans="2:65" s="12" customFormat="1" ht="11.25">
      <c r="B287" s="143"/>
      <c r="D287" s="137" t="s">
        <v>145</v>
      </c>
      <c r="E287" s="144" t="s">
        <v>19</v>
      </c>
      <c r="F287" s="145" t="s">
        <v>370</v>
      </c>
      <c r="H287" s="146">
        <v>1</v>
      </c>
      <c r="I287" s="147"/>
      <c r="L287" s="143"/>
      <c r="M287" s="148"/>
      <c r="T287" s="149"/>
      <c r="AT287" s="144" t="s">
        <v>145</v>
      </c>
      <c r="AU287" s="144" t="s">
        <v>132</v>
      </c>
      <c r="AV287" s="12" t="s">
        <v>81</v>
      </c>
      <c r="AW287" s="12" t="s">
        <v>32</v>
      </c>
      <c r="AX287" s="12" t="s">
        <v>79</v>
      </c>
      <c r="AY287" s="144" t="s">
        <v>131</v>
      </c>
    </row>
    <row r="288" spans="2:65" s="11" customFormat="1" ht="22.9" customHeight="1">
      <c r="B288" s="112"/>
      <c r="D288" s="113" t="s">
        <v>70</v>
      </c>
      <c r="E288" s="122" t="s">
        <v>205</v>
      </c>
      <c r="F288" s="122" t="s">
        <v>375</v>
      </c>
      <c r="I288" s="115"/>
      <c r="J288" s="123">
        <f>BK288</f>
        <v>0</v>
      </c>
      <c r="L288" s="112"/>
      <c r="M288" s="117"/>
      <c r="P288" s="118">
        <f>P289+P295+P306</f>
        <v>0</v>
      </c>
      <c r="R288" s="118">
        <f>R289+R295+R306</f>
        <v>0.38177860000000002</v>
      </c>
      <c r="T288" s="119">
        <f>T289+T295+T306</f>
        <v>16.048537</v>
      </c>
      <c r="AR288" s="113" t="s">
        <v>79</v>
      </c>
      <c r="AT288" s="120" t="s">
        <v>70</v>
      </c>
      <c r="AU288" s="120" t="s">
        <v>79</v>
      </c>
      <c r="AY288" s="113" t="s">
        <v>131</v>
      </c>
      <c r="BK288" s="121">
        <f>BK289+BK295+BK306</f>
        <v>0</v>
      </c>
    </row>
    <row r="289" spans="2:65" s="11" customFormat="1" ht="20.85" customHeight="1">
      <c r="B289" s="112"/>
      <c r="D289" s="113" t="s">
        <v>70</v>
      </c>
      <c r="E289" s="122" t="s">
        <v>376</v>
      </c>
      <c r="F289" s="122" t="s">
        <v>377</v>
      </c>
      <c r="I289" s="115"/>
      <c r="J289" s="123">
        <f>BK289</f>
        <v>0</v>
      </c>
      <c r="L289" s="112"/>
      <c r="M289" s="117"/>
      <c r="P289" s="118">
        <f>SUM(P290:P294)</f>
        <v>0</v>
      </c>
      <c r="R289" s="118">
        <f>SUM(R290:R294)</f>
        <v>0</v>
      </c>
      <c r="T289" s="119">
        <f>SUM(T290:T294)</f>
        <v>0</v>
      </c>
      <c r="AR289" s="113" t="s">
        <v>79</v>
      </c>
      <c r="AT289" s="120" t="s">
        <v>70</v>
      </c>
      <c r="AU289" s="120" t="s">
        <v>81</v>
      </c>
      <c r="AY289" s="113" t="s">
        <v>131</v>
      </c>
      <c r="BK289" s="121">
        <f>SUM(BK290:BK294)</f>
        <v>0</v>
      </c>
    </row>
    <row r="290" spans="2:65" s="1" customFormat="1" ht="37.9" customHeight="1">
      <c r="B290" s="33"/>
      <c r="C290" s="124" t="s">
        <v>378</v>
      </c>
      <c r="D290" s="124" t="s">
        <v>134</v>
      </c>
      <c r="E290" s="125" t="s">
        <v>379</v>
      </c>
      <c r="F290" s="126" t="s">
        <v>380</v>
      </c>
      <c r="G290" s="127" t="s">
        <v>156</v>
      </c>
      <c r="H290" s="128">
        <v>140.59</v>
      </c>
      <c r="I290" s="129"/>
      <c r="J290" s="130">
        <f>ROUND(I290*H290,2)</f>
        <v>0</v>
      </c>
      <c r="K290" s="126" t="s">
        <v>138</v>
      </c>
      <c r="L290" s="33"/>
      <c r="M290" s="131" t="s">
        <v>19</v>
      </c>
      <c r="N290" s="132" t="s">
        <v>42</v>
      </c>
      <c r="P290" s="133">
        <f>O290*H290</f>
        <v>0</v>
      </c>
      <c r="Q290" s="133">
        <v>0</v>
      </c>
      <c r="R290" s="133">
        <f>Q290*H290</f>
        <v>0</v>
      </c>
      <c r="S290" s="133">
        <v>0</v>
      </c>
      <c r="T290" s="134">
        <f>S290*H290</f>
        <v>0</v>
      </c>
      <c r="AR290" s="135" t="s">
        <v>139</v>
      </c>
      <c r="AT290" s="135" t="s">
        <v>134</v>
      </c>
      <c r="AU290" s="135" t="s">
        <v>132</v>
      </c>
      <c r="AY290" s="18" t="s">
        <v>131</v>
      </c>
      <c r="BE290" s="136">
        <f>IF(N290="základní",J290,0)</f>
        <v>0</v>
      </c>
      <c r="BF290" s="136">
        <f>IF(N290="snížená",J290,0)</f>
        <v>0</v>
      </c>
      <c r="BG290" s="136">
        <f>IF(N290="zákl. přenesená",J290,0)</f>
        <v>0</v>
      </c>
      <c r="BH290" s="136">
        <f>IF(N290="sníž. přenesená",J290,0)</f>
        <v>0</v>
      </c>
      <c r="BI290" s="136">
        <f>IF(N290="nulová",J290,0)</f>
        <v>0</v>
      </c>
      <c r="BJ290" s="18" t="s">
        <v>79</v>
      </c>
      <c r="BK290" s="136">
        <f>ROUND(I290*H290,2)</f>
        <v>0</v>
      </c>
      <c r="BL290" s="18" t="s">
        <v>139</v>
      </c>
      <c r="BM290" s="135" t="s">
        <v>381</v>
      </c>
    </row>
    <row r="291" spans="2:65" s="1" customFormat="1" ht="19.5">
      <c r="B291" s="33"/>
      <c r="D291" s="137" t="s">
        <v>141</v>
      </c>
      <c r="F291" s="138" t="s">
        <v>382</v>
      </c>
      <c r="I291" s="139"/>
      <c r="L291" s="33"/>
      <c r="M291" s="140"/>
      <c r="T291" s="54"/>
      <c r="AT291" s="18" t="s">
        <v>141</v>
      </c>
      <c r="AU291" s="18" t="s">
        <v>132</v>
      </c>
    </row>
    <row r="292" spans="2:65" s="1" customFormat="1" ht="11.25">
      <c r="B292" s="33"/>
      <c r="D292" s="141" t="s">
        <v>143</v>
      </c>
      <c r="F292" s="142" t="s">
        <v>383</v>
      </c>
      <c r="I292" s="139"/>
      <c r="L292" s="33"/>
      <c r="M292" s="140"/>
      <c r="T292" s="54"/>
      <c r="AT292" s="18" t="s">
        <v>143</v>
      </c>
      <c r="AU292" s="18" t="s">
        <v>132</v>
      </c>
    </row>
    <row r="293" spans="2:65" s="14" customFormat="1" ht="11.25">
      <c r="B293" s="157"/>
      <c r="D293" s="137" t="s">
        <v>145</v>
      </c>
      <c r="E293" s="158" t="s">
        <v>19</v>
      </c>
      <c r="F293" s="159" t="s">
        <v>262</v>
      </c>
      <c r="H293" s="158" t="s">
        <v>19</v>
      </c>
      <c r="I293" s="160"/>
      <c r="L293" s="157"/>
      <c r="M293" s="161"/>
      <c r="T293" s="162"/>
      <c r="AT293" s="158" t="s">
        <v>145</v>
      </c>
      <c r="AU293" s="158" t="s">
        <v>132</v>
      </c>
      <c r="AV293" s="14" t="s">
        <v>79</v>
      </c>
      <c r="AW293" s="14" t="s">
        <v>32</v>
      </c>
      <c r="AX293" s="14" t="s">
        <v>71</v>
      </c>
      <c r="AY293" s="158" t="s">
        <v>131</v>
      </c>
    </row>
    <row r="294" spans="2:65" s="12" customFormat="1" ht="22.5">
      <c r="B294" s="143"/>
      <c r="D294" s="137" t="s">
        <v>145</v>
      </c>
      <c r="E294" s="144" t="s">
        <v>19</v>
      </c>
      <c r="F294" s="145" t="s">
        <v>263</v>
      </c>
      <c r="H294" s="146">
        <v>140.59</v>
      </c>
      <c r="I294" s="147"/>
      <c r="L294" s="143"/>
      <c r="M294" s="148"/>
      <c r="T294" s="149"/>
      <c r="AT294" s="144" t="s">
        <v>145</v>
      </c>
      <c r="AU294" s="144" t="s">
        <v>132</v>
      </c>
      <c r="AV294" s="12" t="s">
        <v>81</v>
      </c>
      <c r="AW294" s="12" t="s">
        <v>32</v>
      </c>
      <c r="AX294" s="12" t="s">
        <v>79</v>
      </c>
      <c r="AY294" s="144" t="s">
        <v>131</v>
      </c>
    </row>
    <row r="295" spans="2:65" s="11" customFormat="1" ht="20.85" customHeight="1">
      <c r="B295" s="112"/>
      <c r="D295" s="113" t="s">
        <v>70</v>
      </c>
      <c r="E295" s="122" t="s">
        <v>384</v>
      </c>
      <c r="F295" s="122" t="s">
        <v>385</v>
      </c>
      <c r="I295" s="115"/>
      <c r="J295" s="123">
        <f>BK295</f>
        <v>0</v>
      </c>
      <c r="L295" s="112"/>
      <c r="M295" s="117"/>
      <c r="P295" s="118">
        <f>SUM(P296:P305)</f>
        <v>0</v>
      </c>
      <c r="R295" s="118">
        <f>SUM(R296:R305)</f>
        <v>0.38177860000000002</v>
      </c>
      <c r="T295" s="119">
        <f>SUM(T296:T305)</f>
        <v>0.39</v>
      </c>
      <c r="AR295" s="113" t="s">
        <v>79</v>
      </c>
      <c r="AT295" s="120" t="s">
        <v>70</v>
      </c>
      <c r="AU295" s="120" t="s">
        <v>81</v>
      </c>
      <c r="AY295" s="113" t="s">
        <v>131</v>
      </c>
      <c r="BK295" s="121">
        <f>SUM(BK296:BK305)</f>
        <v>0</v>
      </c>
    </row>
    <row r="296" spans="2:65" s="1" customFormat="1" ht="24.2" customHeight="1">
      <c r="B296" s="33"/>
      <c r="C296" s="124" t="s">
        <v>386</v>
      </c>
      <c r="D296" s="124" t="s">
        <v>134</v>
      </c>
      <c r="E296" s="125" t="s">
        <v>387</v>
      </c>
      <c r="F296" s="126" t="s">
        <v>388</v>
      </c>
      <c r="G296" s="127" t="s">
        <v>156</v>
      </c>
      <c r="H296" s="128">
        <v>19.5</v>
      </c>
      <c r="I296" s="129"/>
      <c r="J296" s="130">
        <f>ROUND(I296*H296,2)</f>
        <v>0</v>
      </c>
      <c r="K296" s="126" t="s">
        <v>138</v>
      </c>
      <c r="L296" s="33"/>
      <c r="M296" s="131" t="s">
        <v>19</v>
      </c>
      <c r="N296" s="132" t="s">
        <v>42</v>
      </c>
      <c r="P296" s="133">
        <f>O296*H296</f>
        <v>0</v>
      </c>
      <c r="Q296" s="133">
        <v>1.9290000000000002E-2</v>
      </c>
      <c r="R296" s="133">
        <f>Q296*H296</f>
        <v>0.37615500000000002</v>
      </c>
      <c r="S296" s="133">
        <v>0.02</v>
      </c>
      <c r="T296" s="134">
        <f>S296*H296</f>
        <v>0.39</v>
      </c>
      <c r="AR296" s="135" t="s">
        <v>139</v>
      </c>
      <c r="AT296" s="135" t="s">
        <v>134</v>
      </c>
      <c r="AU296" s="135" t="s">
        <v>132</v>
      </c>
      <c r="AY296" s="18" t="s">
        <v>131</v>
      </c>
      <c r="BE296" s="136">
        <f>IF(N296="základní",J296,0)</f>
        <v>0</v>
      </c>
      <c r="BF296" s="136">
        <f>IF(N296="snížená",J296,0)</f>
        <v>0</v>
      </c>
      <c r="BG296" s="136">
        <f>IF(N296="zákl. přenesená",J296,0)</f>
        <v>0</v>
      </c>
      <c r="BH296" s="136">
        <f>IF(N296="sníž. přenesená",J296,0)</f>
        <v>0</v>
      </c>
      <c r="BI296" s="136">
        <f>IF(N296="nulová",J296,0)</f>
        <v>0</v>
      </c>
      <c r="BJ296" s="18" t="s">
        <v>79</v>
      </c>
      <c r="BK296" s="136">
        <f>ROUND(I296*H296,2)</f>
        <v>0</v>
      </c>
      <c r="BL296" s="18" t="s">
        <v>139</v>
      </c>
      <c r="BM296" s="135" t="s">
        <v>389</v>
      </c>
    </row>
    <row r="297" spans="2:65" s="1" customFormat="1" ht="19.5">
      <c r="B297" s="33"/>
      <c r="D297" s="137" t="s">
        <v>141</v>
      </c>
      <c r="F297" s="138" t="s">
        <v>390</v>
      </c>
      <c r="I297" s="139"/>
      <c r="L297" s="33"/>
      <c r="M297" s="140"/>
      <c r="T297" s="54"/>
      <c r="AT297" s="18" t="s">
        <v>141</v>
      </c>
      <c r="AU297" s="18" t="s">
        <v>132</v>
      </c>
    </row>
    <row r="298" spans="2:65" s="1" customFormat="1" ht="11.25">
      <c r="B298" s="33"/>
      <c r="D298" s="141" t="s">
        <v>143</v>
      </c>
      <c r="F298" s="142" t="s">
        <v>391</v>
      </c>
      <c r="I298" s="139"/>
      <c r="L298" s="33"/>
      <c r="M298" s="140"/>
      <c r="T298" s="54"/>
      <c r="AT298" s="18" t="s">
        <v>143</v>
      </c>
      <c r="AU298" s="18" t="s">
        <v>132</v>
      </c>
    </row>
    <row r="299" spans="2:65" s="14" customFormat="1" ht="11.25">
      <c r="B299" s="157"/>
      <c r="D299" s="137" t="s">
        <v>145</v>
      </c>
      <c r="E299" s="158" t="s">
        <v>19</v>
      </c>
      <c r="F299" s="159" t="s">
        <v>392</v>
      </c>
      <c r="H299" s="158" t="s">
        <v>19</v>
      </c>
      <c r="I299" s="160"/>
      <c r="L299" s="157"/>
      <c r="M299" s="161"/>
      <c r="T299" s="162"/>
      <c r="AT299" s="158" t="s">
        <v>145</v>
      </c>
      <c r="AU299" s="158" t="s">
        <v>132</v>
      </c>
      <c r="AV299" s="14" t="s">
        <v>79</v>
      </c>
      <c r="AW299" s="14" t="s">
        <v>32</v>
      </c>
      <c r="AX299" s="14" t="s">
        <v>71</v>
      </c>
      <c r="AY299" s="158" t="s">
        <v>131</v>
      </c>
    </row>
    <row r="300" spans="2:65" s="12" customFormat="1" ht="11.25">
      <c r="B300" s="143"/>
      <c r="D300" s="137" t="s">
        <v>145</v>
      </c>
      <c r="E300" s="144" t="s">
        <v>19</v>
      </c>
      <c r="F300" s="145" t="s">
        <v>393</v>
      </c>
      <c r="H300" s="146">
        <v>19.5</v>
      </c>
      <c r="I300" s="147"/>
      <c r="L300" s="143"/>
      <c r="M300" s="148"/>
      <c r="T300" s="149"/>
      <c r="AT300" s="144" t="s">
        <v>145</v>
      </c>
      <c r="AU300" s="144" t="s">
        <v>132</v>
      </c>
      <c r="AV300" s="12" t="s">
        <v>81</v>
      </c>
      <c r="AW300" s="12" t="s">
        <v>32</v>
      </c>
      <c r="AX300" s="12" t="s">
        <v>79</v>
      </c>
      <c r="AY300" s="144" t="s">
        <v>131</v>
      </c>
    </row>
    <row r="301" spans="2:65" s="1" customFormat="1" ht="24.2" customHeight="1">
      <c r="B301" s="33"/>
      <c r="C301" s="124" t="s">
        <v>394</v>
      </c>
      <c r="D301" s="124" t="s">
        <v>134</v>
      </c>
      <c r="E301" s="125" t="s">
        <v>395</v>
      </c>
      <c r="F301" s="126" t="s">
        <v>396</v>
      </c>
      <c r="G301" s="127" t="s">
        <v>156</v>
      </c>
      <c r="H301" s="128">
        <v>140.59</v>
      </c>
      <c r="I301" s="129"/>
      <c r="J301" s="130">
        <f>ROUND(I301*H301,2)</f>
        <v>0</v>
      </c>
      <c r="K301" s="126" t="s">
        <v>138</v>
      </c>
      <c r="L301" s="33"/>
      <c r="M301" s="131" t="s">
        <v>19</v>
      </c>
      <c r="N301" s="132" t="s">
        <v>42</v>
      </c>
      <c r="P301" s="133">
        <f>O301*H301</f>
        <v>0</v>
      </c>
      <c r="Q301" s="133">
        <v>4.0000000000000003E-5</v>
      </c>
      <c r="R301" s="133">
        <f>Q301*H301</f>
        <v>5.6236000000000003E-3</v>
      </c>
      <c r="S301" s="133">
        <v>0</v>
      </c>
      <c r="T301" s="134">
        <f>S301*H301</f>
        <v>0</v>
      </c>
      <c r="AR301" s="135" t="s">
        <v>139</v>
      </c>
      <c r="AT301" s="135" t="s">
        <v>134</v>
      </c>
      <c r="AU301" s="135" t="s">
        <v>132</v>
      </c>
      <c r="AY301" s="18" t="s">
        <v>131</v>
      </c>
      <c r="BE301" s="136">
        <f>IF(N301="základní",J301,0)</f>
        <v>0</v>
      </c>
      <c r="BF301" s="136">
        <f>IF(N301="snížená",J301,0)</f>
        <v>0</v>
      </c>
      <c r="BG301" s="136">
        <f>IF(N301="zákl. přenesená",J301,0)</f>
        <v>0</v>
      </c>
      <c r="BH301" s="136">
        <f>IF(N301="sníž. přenesená",J301,0)</f>
        <v>0</v>
      </c>
      <c r="BI301" s="136">
        <f>IF(N301="nulová",J301,0)</f>
        <v>0</v>
      </c>
      <c r="BJ301" s="18" t="s">
        <v>79</v>
      </c>
      <c r="BK301" s="136">
        <f>ROUND(I301*H301,2)</f>
        <v>0</v>
      </c>
      <c r="BL301" s="18" t="s">
        <v>139</v>
      </c>
      <c r="BM301" s="135" t="s">
        <v>397</v>
      </c>
    </row>
    <row r="302" spans="2:65" s="1" customFormat="1" ht="19.5">
      <c r="B302" s="33"/>
      <c r="D302" s="137" t="s">
        <v>141</v>
      </c>
      <c r="F302" s="138" t="s">
        <v>398</v>
      </c>
      <c r="I302" s="139"/>
      <c r="L302" s="33"/>
      <c r="M302" s="140"/>
      <c r="T302" s="54"/>
      <c r="AT302" s="18" t="s">
        <v>141</v>
      </c>
      <c r="AU302" s="18" t="s">
        <v>132</v>
      </c>
    </row>
    <row r="303" spans="2:65" s="1" customFormat="1" ht="11.25">
      <c r="B303" s="33"/>
      <c r="D303" s="141" t="s">
        <v>143</v>
      </c>
      <c r="F303" s="142" t="s">
        <v>399</v>
      </c>
      <c r="I303" s="139"/>
      <c r="L303" s="33"/>
      <c r="M303" s="140"/>
      <c r="T303" s="54"/>
      <c r="AT303" s="18" t="s">
        <v>143</v>
      </c>
      <c r="AU303" s="18" t="s">
        <v>132</v>
      </c>
    </row>
    <row r="304" spans="2:65" s="14" customFormat="1" ht="11.25">
      <c r="B304" s="157"/>
      <c r="D304" s="137" t="s">
        <v>145</v>
      </c>
      <c r="E304" s="158" t="s">
        <v>19</v>
      </c>
      <c r="F304" s="159" t="s">
        <v>262</v>
      </c>
      <c r="H304" s="158" t="s">
        <v>19</v>
      </c>
      <c r="I304" s="160"/>
      <c r="L304" s="157"/>
      <c r="M304" s="161"/>
      <c r="T304" s="162"/>
      <c r="AT304" s="158" t="s">
        <v>145</v>
      </c>
      <c r="AU304" s="158" t="s">
        <v>132</v>
      </c>
      <c r="AV304" s="14" t="s">
        <v>79</v>
      </c>
      <c r="AW304" s="14" t="s">
        <v>32</v>
      </c>
      <c r="AX304" s="14" t="s">
        <v>71</v>
      </c>
      <c r="AY304" s="158" t="s">
        <v>131</v>
      </c>
    </row>
    <row r="305" spans="2:65" s="12" customFormat="1" ht="22.5">
      <c r="B305" s="143"/>
      <c r="D305" s="137" t="s">
        <v>145</v>
      </c>
      <c r="E305" s="144" t="s">
        <v>19</v>
      </c>
      <c r="F305" s="145" t="s">
        <v>263</v>
      </c>
      <c r="H305" s="146">
        <v>140.59</v>
      </c>
      <c r="I305" s="147"/>
      <c r="L305" s="143"/>
      <c r="M305" s="148"/>
      <c r="T305" s="149"/>
      <c r="AT305" s="144" t="s">
        <v>145</v>
      </c>
      <c r="AU305" s="144" t="s">
        <v>132</v>
      </c>
      <c r="AV305" s="12" t="s">
        <v>81</v>
      </c>
      <c r="AW305" s="12" t="s">
        <v>32</v>
      </c>
      <c r="AX305" s="12" t="s">
        <v>79</v>
      </c>
      <c r="AY305" s="144" t="s">
        <v>131</v>
      </c>
    </row>
    <row r="306" spans="2:65" s="11" customFormat="1" ht="20.85" customHeight="1">
      <c r="B306" s="112"/>
      <c r="D306" s="113" t="s">
        <v>70</v>
      </c>
      <c r="E306" s="122" t="s">
        <v>400</v>
      </c>
      <c r="F306" s="122" t="s">
        <v>401</v>
      </c>
      <c r="I306" s="115"/>
      <c r="J306" s="123">
        <f>BK306</f>
        <v>0</v>
      </c>
      <c r="L306" s="112"/>
      <c r="M306" s="117"/>
      <c r="P306" s="118">
        <f>SUM(P307:P430)</f>
        <v>0</v>
      </c>
      <c r="R306" s="118">
        <f>SUM(R307:R430)</f>
        <v>0</v>
      </c>
      <c r="T306" s="119">
        <f>SUM(T307:T430)</f>
        <v>15.658537000000001</v>
      </c>
      <c r="AR306" s="113" t="s">
        <v>79</v>
      </c>
      <c r="AT306" s="120" t="s">
        <v>70</v>
      </c>
      <c r="AU306" s="120" t="s">
        <v>81</v>
      </c>
      <c r="AY306" s="113" t="s">
        <v>131</v>
      </c>
      <c r="BK306" s="121">
        <f>SUM(BK307:BK430)</f>
        <v>0</v>
      </c>
    </row>
    <row r="307" spans="2:65" s="1" customFormat="1" ht="21.75" customHeight="1">
      <c r="B307" s="33"/>
      <c r="C307" s="124" t="s">
        <v>402</v>
      </c>
      <c r="D307" s="124" t="s">
        <v>134</v>
      </c>
      <c r="E307" s="125" t="s">
        <v>403</v>
      </c>
      <c r="F307" s="126" t="s">
        <v>404</v>
      </c>
      <c r="G307" s="127" t="s">
        <v>156</v>
      </c>
      <c r="H307" s="128">
        <v>16.2</v>
      </c>
      <c r="I307" s="129"/>
      <c r="J307" s="130">
        <f>ROUND(I307*H307,2)</f>
        <v>0</v>
      </c>
      <c r="K307" s="126" t="s">
        <v>138</v>
      </c>
      <c r="L307" s="33"/>
      <c r="M307" s="131" t="s">
        <v>19</v>
      </c>
      <c r="N307" s="132" t="s">
        <v>42</v>
      </c>
      <c r="P307" s="133">
        <f>O307*H307</f>
        <v>0</v>
      </c>
      <c r="Q307" s="133">
        <v>0</v>
      </c>
      <c r="R307" s="133">
        <f>Q307*H307</f>
        <v>0</v>
      </c>
      <c r="S307" s="133">
        <v>7.5999999999999998E-2</v>
      </c>
      <c r="T307" s="134">
        <f>S307*H307</f>
        <v>1.2311999999999999</v>
      </c>
      <c r="AR307" s="135" t="s">
        <v>139</v>
      </c>
      <c r="AT307" s="135" t="s">
        <v>134</v>
      </c>
      <c r="AU307" s="135" t="s">
        <v>132</v>
      </c>
      <c r="AY307" s="18" t="s">
        <v>131</v>
      </c>
      <c r="BE307" s="136">
        <f>IF(N307="základní",J307,0)</f>
        <v>0</v>
      </c>
      <c r="BF307" s="136">
        <f>IF(N307="snížená",J307,0)</f>
        <v>0</v>
      </c>
      <c r="BG307" s="136">
        <f>IF(N307="zákl. přenesená",J307,0)</f>
        <v>0</v>
      </c>
      <c r="BH307" s="136">
        <f>IF(N307="sníž. přenesená",J307,0)</f>
        <v>0</v>
      </c>
      <c r="BI307" s="136">
        <f>IF(N307="nulová",J307,0)</f>
        <v>0</v>
      </c>
      <c r="BJ307" s="18" t="s">
        <v>79</v>
      </c>
      <c r="BK307" s="136">
        <f>ROUND(I307*H307,2)</f>
        <v>0</v>
      </c>
      <c r="BL307" s="18" t="s">
        <v>139</v>
      </c>
      <c r="BM307" s="135" t="s">
        <v>405</v>
      </c>
    </row>
    <row r="308" spans="2:65" s="1" customFormat="1" ht="19.5">
      <c r="B308" s="33"/>
      <c r="D308" s="137" t="s">
        <v>141</v>
      </c>
      <c r="F308" s="138" t="s">
        <v>406</v>
      </c>
      <c r="I308" s="139"/>
      <c r="L308" s="33"/>
      <c r="M308" s="140"/>
      <c r="T308" s="54"/>
      <c r="AT308" s="18" t="s">
        <v>141</v>
      </c>
      <c r="AU308" s="18" t="s">
        <v>132</v>
      </c>
    </row>
    <row r="309" spans="2:65" s="1" customFormat="1" ht="11.25">
      <c r="B309" s="33"/>
      <c r="D309" s="141" t="s">
        <v>143</v>
      </c>
      <c r="F309" s="142" t="s">
        <v>407</v>
      </c>
      <c r="I309" s="139"/>
      <c r="L309" s="33"/>
      <c r="M309" s="140"/>
      <c r="T309" s="54"/>
      <c r="AT309" s="18" t="s">
        <v>143</v>
      </c>
      <c r="AU309" s="18" t="s">
        <v>132</v>
      </c>
    </row>
    <row r="310" spans="2:65" s="14" customFormat="1" ht="11.25">
      <c r="B310" s="157"/>
      <c r="D310" s="137" t="s">
        <v>145</v>
      </c>
      <c r="E310" s="158" t="s">
        <v>19</v>
      </c>
      <c r="F310" s="159" t="s">
        <v>408</v>
      </c>
      <c r="H310" s="158" t="s">
        <v>19</v>
      </c>
      <c r="I310" s="160"/>
      <c r="L310" s="157"/>
      <c r="M310" s="161"/>
      <c r="T310" s="162"/>
      <c r="AT310" s="158" t="s">
        <v>145</v>
      </c>
      <c r="AU310" s="158" t="s">
        <v>132</v>
      </c>
      <c r="AV310" s="14" t="s">
        <v>79</v>
      </c>
      <c r="AW310" s="14" t="s">
        <v>32</v>
      </c>
      <c r="AX310" s="14" t="s">
        <v>71</v>
      </c>
      <c r="AY310" s="158" t="s">
        <v>131</v>
      </c>
    </row>
    <row r="311" spans="2:65" s="12" customFormat="1" ht="11.25">
      <c r="B311" s="143"/>
      <c r="D311" s="137" t="s">
        <v>145</v>
      </c>
      <c r="E311" s="144" t="s">
        <v>19</v>
      </c>
      <c r="F311" s="145" t="s">
        <v>409</v>
      </c>
      <c r="H311" s="146">
        <v>11.2</v>
      </c>
      <c r="I311" s="147"/>
      <c r="L311" s="143"/>
      <c r="M311" s="148"/>
      <c r="T311" s="149"/>
      <c r="AT311" s="144" t="s">
        <v>145</v>
      </c>
      <c r="AU311" s="144" t="s">
        <v>132</v>
      </c>
      <c r="AV311" s="12" t="s">
        <v>81</v>
      </c>
      <c r="AW311" s="12" t="s">
        <v>32</v>
      </c>
      <c r="AX311" s="12" t="s">
        <v>71</v>
      </c>
      <c r="AY311" s="144" t="s">
        <v>131</v>
      </c>
    </row>
    <row r="312" spans="2:65" s="12" customFormat="1" ht="11.25">
      <c r="B312" s="143"/>
      <c r="D312" s="137" t="s">
        <v>145</v>
      </c>
      <c r="E312" s="144" t="s">
        <v>19</v>
      </c>
      <c r="F312" s="145" t="s">
        <v>410</v>
      </c>
      <c r="H312" s="146">
        <v>1.4</v>
      </c>
      <c r="I312" s="147"/>
      <c r="L312" s="143"/>
      <c r="M312" s="148"/>
      <c r="T312" s="149"/>
      <c r="AT312" s="144" t="s">
        <v>145</v>
      </c>
      <c r="AU312" s="144" t="s">
        <v>132</v>
      </c>
      <c r="AV312" s="12" t="s">
        <v>81</v>
      </c>
      <c r="AW312" s="12" t="s">
        <v>32</v>
      </c>
      <c r="AX312" s="12" t="s">
        <v>71</v>
      </c>
      <c r="AY312" s="144" t="s">
        <v>131</v>
      </c>
    </row>
    <row r="313" spans="2:65" s="12" customFormat="1" ht="11.25">
      <c r="B313" s="143"/>
      <c r="D313" s="137" t="s">
        <v>145</v>
      </c>
      <c r="E313" s="144" t="s">
        <v>19</v>
      </c>
      <c r="F313" s="145" t="s">
        <v>411</v>
      </c>
      <c r="H313" s="146">
        <v>3.6</v>
      </c>
      <c r="I313" s="147"/>
      <c r="L313" s="143"/>
      <c r="M313" s="148"/>
      <c r="T313" s="149"/>
      <c r="AT313" s="144" t="s">
        <v>145</v>
      </c>
      <c r="AU313" s="144" t="s">
        <v>132</v>
      </c>
      <c r="AV313" s="12" t="s">
        <v>81</v>
      </c>
      <c r="AW313" s="12" t="s">
        <v>32</v>
      </c>
      <c r="AX313" s="12" t="s">
        <v>71</v>
      </c>
      <c r="AY313" s="144" t="s">
        <v>131</v>
      </c>
    </row>
    <row r="314" spans="2:65" s="13" customFormat="1" ht="11.25">
      <c r="B314" s="150"/>
      <c r="D314" s="137" t="s">
        <v>145</v>
      </c>
      <c r="E314" s="151" t="s">
        <v>19</v>
      </c>
      <c r="F314" s="152" t="s">
        <v>168</v>
      </c>
      <c r="H314" s="153">
        <v>16.2</v>
      </c>
      <c r="I314" s="154"/>
      <c r="L314" s="150"/>
      <c r="M314" s="155"/>
      <c r="T314" s="156"/>
      <c r="AT314" s="151" t="s">
        <v>145</v>
      </c>
      <c r="AU314" s="151" t="s">
        <v>132</v>
      </c>
      <c r="AV314" s="13" t="s">
        <v>139</v>
      </c>
      <c r="AW314" s="13" t="s">
        <v>32</v>
      </c>
      <c r="AX314" s="13" t="s">
        <v>79</v>
      </c>
      <c r="AY314" s="151" t="s">
        <v>131</v>
      </c>
    </row>
    <row r="315" spans="2:65" s="1" customFormat="1" ht="24.2" customHeight="1">
      <c r="B315" s="33"/>
      <c r="C315" s="124" t="s">
        <v>412</v>
      </c>
      <c r="D315" s="124" t="s">
        <v>134</v>
      </c>
      <c r="E315" s="125" t="s">
        <v>413</v>
      </c>
      <c r="F315" s="126" t="s">
        <v>414</v>
      </c>
      <c r="G315" s="127" t="s">
        <v>156</v>
      </c>
      <c r="H315" s="128">
        <v>3.6960000000000002</v>
      </c>
      <c r="I315" s="129"/>
      <c r="J315" s="130">
        <f>ROUND(I315*H315,2)</f>
        <v>0</v>
      </c>
      <c r="K315" s="126" t="s">
        <v>138</v>
      </c>
      <c r="L315" s="33"/>
      <c r="M315" s="131" t="s">
        <v>19</v>
      </c>
      <c r="N315" s="132" t="s">
        <v>42</v>
      </c>
      <c r="P315" s="133">
        <f>O315*H315</f>
        <v>0</v>
      </c>
      <c r="Q315" s="133">
        <v>0</v>
      </c>
      <c r="R315" s="133">
        <f>Q315*H315</f>
        <v>0</v>
      </c>
      <c r="S315" s="133">
        <v>5.8999999999999997E-2</v>
      </c>
      <c r="T315" s="134">
        <f>S315*H315</f>
        <v>0.21806400000000001</v>
      </c>
      <c r="AR315" s="135" t="s">
        <v>139</v>
      </c>
      <c r="AT315" s="135" t="s">
        <v>134</v>
      </c>
      <c r="AU315" s="135" t="s">
        <v>132</v>
      </c>
      <c r="AY315" s="18" t="s">
        <v>131</v>
      </c>
      <c r="BE315" s="136">
        <f>IF(N315="základní",J315,0)</f>
        <v>0</v>
      </c>
      <c r="BF315" s="136">
        <f>IF(N315="snížená",J315,0)</f>
        <v>0</v>
      </c>
      <c r="BG315" s="136">
        <f>IF(N315="zákl. přenesená",J315,0)</f>
        <v>0</v>
      </c>
      <c r="BH315" s="136">
        <f>IF(N315="sníž. přenesená",J315,0)</f>
        <v>0</v>
      </c>
      <c r="BI315" s="136">
        <f>IF(N315="nulová",J315,0)</f>
        <v>0</v>
      </c>
      <c r="BJ315" s="18" t="s">
        <v>79</v>
      </c>
      <c r="BK315" s="136">
        <f>ROUND(I315*H315,2)</f>
        <v>0</v>
      </c>
      <c r="BL315" s="18" t="s">
        <v>139</v>
      </c>
      <c r="BM315" s="135" t="s">
        <v>415</v>
      </c>
    </row>
    <row r="316" spans="2:65" s="1" customFormat="1" ht="19.5">
      <c r="B316" s="33"/>
      <c r="D316" s="137" t="s">
        <v>141</v>
      </c>
      <c r="F316" s="138" t="s">
        <v>416</v>
      </c>
      <c r="I316" s="139"/>
      <c r="L316" s="33"/>
      <c r="M316" s="140"/>
      <c r="T316" s="54"/>
      <c r="AT316" s="18" t="s">
        <v>141</v>
      </c>
      <c r="AU316" s="18" t="s">
        <v>132</v>
      </c>
    </row>
    <row r="317" spans="2:65" s="1" customFormat="1" ht="11.25">
      <c r="B317" s="33"/>
      <c r="D317" s="141" t="s">
        <v>143</v>
      </c>
      <c r="F317" s="142" t="s">
        <v>417</v>
      </c>
      <c r="I317" s="139"/>
      <c r="L317" s="33"/>
      <c r="M317" s="140"/>
      <c r="T317" s="54"/>
      <c r="AT317" s="18" t="s">
        <v>143</v>
      </c>
      <c r="AU317" s="18" t="s">
        <v>132</v>
      </c>
    </row>
    <row r="318" spans="2:65" s="12" customFormat="1" ht="11.25">
      <c r="B318" s="143"/>
      <c r="D318" s="137" t="s">
        <v>145</v>
      </c>
      <c r="E318" s="144" t="s">
        <v>19</v>
      </c>
      <c r="F318" s="145" t="s">
        <v>418</v>
      </c>
      <c r="H318" s="146">
        <v>3.6960000000000002</v>
      </c>
      <c r="I318" s="147"/>
      <c r="L318" s="143"/>
      <c r="M318" s="148"/>
      <c r="T318" s="149"/>
      <c r="AT318" s="144" t="s">
        <v>145</v>
      </c>
      <c r="AU318" s="144" t="s">
        <v>132</v>
      </c>
      <c r="AV318" s="12" t="s">
        <v>81</v>
      </c>
      <c r="AW318" s="12" t="s">
        <v>32</v>
      </c>
      <c r="AX318" s="12" t="s">
        <v>79</v>
      </c>
      <c r="AY318" s="144" t="s">
        <v>131</v>
      </c>
    </row>
    <row r="319" spans="2:65" s="1" customFormat="1" ht="24.2" customHeight="1">
      <c r="B319" s="33"/>
      <c r="C319" s="124" t="s">
        <v>419</v>
      </c>
      <c r="D319" s="124" t="s">
        <v>134</v>
      </c>
      <c r="E319" s="125" t="s">
        <v>420</v>
      </c>
      <c r="F319" s="126" t="s">
        <v>421</v>
      </c>
      <c r="G319" s="127" t="s">
        <v>156</v>
      </c>
      <c r="H319" s="128">
        <v>6.6079999999999997</v>
      </c>
      <c r="I319" s="129"/>
      <c r="J319" s="130">
        <f>ROUND(I319*H319,2)</f>
        <v>0</v>
      </c>
      <c r="K319" s="126" t="s">
        <v>138</v>
      </c>
      <c r="L319" s="33"/>
      <c r="M319" s="131" t="s">
        <v>19</v>
      </c>
      <c r="N319" s="132" t="s">
        <v>42</v>
      </c>
      <c r="P319" s="133">
        <f>O319*H319</f>
        <v>0</v>
      </c>
      <c r="Q319" s="133">
        <v>0</v>
      </c>
      <c r="R319" s="133">
        <f>Q319*H319</f>
        <v>0</v>
      </c>
      <c r="S319" s="133">
        <v>5.0999999999999997E-2</v>
      </c>
      <c r="T319" s="134">
        <f>S319*H319</f>
        <v>0.33700799999999997</v>
      </c>
      <c r="AR319" s="135" t="s">
        <v>139</v>
      </c>
      <c r="AT319" s="135" t="s">
        <v>134</v>
      </c>
      <c r="AU319" s="135" t="s">
        <v>132</v>
      </c>
      <c r="AY319" s="18" t="s">
        <v>131</v>
      </c>
      <c r="BE319" s="136">
        <f>IF(N319="základní",J319,0)</f>
        <v>0</v>
      </c>
      <c r="BF319" s="136">
        <f>IF(N319="snížená",J319,0)</f>
        <v>0</v>
      </c>
      <c r="BG319" s="136">
        <f>IF(N319="zákl. přenesená",J319,0)</f>
        <v>0</v>
      </c>
      <c r="BH319" s="136">
        <f>IF(N319="sníž. přenesená",J319,0)</f>
        <v>0</v>
      </c>
      <c r="BI319" s="136">
        <f>IF(N319="nulová",J319,0)</f>
        <v>0</v>
      </c>
      <c r="BJ319" s="18" t="s">
        <v>79</v>
      </c>
      <c r="BK319" s="136">
        <f>ROUND(I319*H319,2)</f>
        <v>0</v>
      </c>
      <c r="BL319" s="18" t="s">
        <v>139</v>
      </c>
      <c r="BM319" s="135" t="s">
        <v>422</v>
      </c>
    </row>
    <row r="320" spans="2:65" s="1" customFormat="1" ht="19.5">
      <c r="B320" s="33"/>
      <c r="D320" s="137" t="s">
        <v>141</v>
      </c>
      <c r="F320" s="138" t="s">
        <v>423</v>
      </c>
      <c r="I320" s="139"/>
      <c r="L320" s="33"/>
      <c r="M320" s="140"/>
      <c r="T320" s="54"/>
      <c r="AT320" s="18" t="s">
        <v>141</v>
      </c>
      <c r="AU320" s="18" t="s">
        <v>132</v>
      </c>
    </row>
    <row r="321" spans="2:65" s="1" customFormat="1" ht="11.25">
      <c r="B321" s="33"/>
      <c r="D321" s="141" t="s">
        <v>143</v>
      </c>
      <c r="F321" s="142" t="s">
        <v>424</v>
      </c>
      <c r="I321" s="139"/>
      <c r="L321" s="33"/>
      <c r="M321" s="140"/>
      <c r="T321" s="54"/>
      <c r="AT321" s="18" t="s">
        <v>143</v>
      </c>
      <c r="AU321" s="18" t="s">
        <v>132</v>
      </c>
    </row>
    <row r="322" spans="2:65" s="12" customFormat="1" ht="11.25">
      <c r="B322" s="143"/>
      <c r="D322" s="137" t="s">
        <v>145</v>
      </c>
      <c r="E322" s="144" t="s">
        <v>19</v>
      </c>
      <c r="F322" s="145" t="s">
        <v>425</v>
      </c>
      <c r="H322" s="146">
        <v>6.6079999999999997</v>
      </c>
      <c r="I322" s="147"/>
      <c r="L322" s="143"/>
      <c r="M322" s="148"/>
      <c r="T322" s="149"/>
      <c r="AT322" s="144" t="s">
        <v>145</v>
      </c>
      <c r="AU322" s="144" t="s">
        <v>132</v>
      </c>
      <c r="AV322" s="12" t="s">
        <v>81</v>
      </c>
      <c r="AW322" s="12" t="s">
        <v>32</v>
      </c>
      <c r="AX322" s="12" t="s">
        <v>79</v>
      </c>
      <c r="AY322" s="144" t="s">
        <v>131</v>
      </c>
    </row>
    <row r="323" spans="2:65" s="1" customFormat="1" ht="21.75" customHeight="1">
      <c r="B323" s="33"/>
      <c r="C323" s="124" t="s">
        <v>426</v>
      </c>
      <c r="D323" s="124" t="s">
        <v>134</v>
      </c>
      <c r="E323" s="125" t="s">
        <v>427</v>
      </c>
      <c r="F323" s="126" t="s">
        <v>428</v>
      </c>
      <c r="G323" s="127" t="s">
        <v>156</v>
      </c>
      <c r="H323" s="128">
        <v>2.99</v>
      </c>
      <c r="I323" s="129"/>
      <c r="J323" s="130">
        <f>ROUND(I323*H323,2)</f>
        <v>0</v>
      </c>
      <c r="K323" s="126" t="s">
        <v>138</v>
      </c>
      <c r="L323" s="33"/>
      <c r="M323" s="131" t="s">
        <v>19</v>
      </c>
      <c r="N323" s="132" t="s">
        <v>42</v>
      </c>
      <c r="P323" s="133">
        <f>O323*H323</f>
        <v>0</v>
      </c>
      <c r="Q323" s="133">
        <v>0</v>
      </c>
      <c r="R323" s="133">
        <f>Q323*H323</f>
        <v>0</v>
      </c>
      <c r="S323" s="133">
        <v>6.2E-2</v>
      </c>
      <c r="T323" s="134">
        <f>S323*H323</f>
        <v>0.18538000000000002</v>
      </c>
      <c r="AR323" s="135" t="s">
        <v>139</v>
      </c>
      <c r="AT323" s="135" t="s">
        <v>134</v>
      </c>
      <c r="AU323" s="135" t="s">
        <v>132</v>
      </c>
      <c r="AY323" s="18" t="s">
        <v>131</v>
      </c>
      <c r="BE323" s="136">
        <f>IF(N323="základní",J323,0)</f>
        <v>0</v>
      </c>
      <c r="BF323" s="136">
        <f>IF(N323="snížená",J323,0)</f>
        <v>0</v>
      </c>
      <c r="BG323" s="136">
        <f>IF(N323="zákl. přenesená",J323,0)</f>
        <v>0</v>
      </c>
      <c r="BH323" s="136">
        <f>IF(N323="sníž. přenesená",J323,0)</f>
        <v>0</v>
      </c>
      <c r="BI323" s="136">
        <f>IF(N323="nulová",J323,0)</f>
        <v>0</v>
      </c>
      <c r="BJ323" s="18" t="s">
        <v>79</v>
      </c>
      <c r="BK323" s="136">
        <f>ROUND(I323*H323,2)</f>
        <v>0</v>
      </c>
      <c r="BL323" s="18" t="s">
        <v>139</v>
      </c>
      <c r="BM323" s="135" t="s">
        <v>429</v>
      </c>
    </row>
    <row r="324" spans="2:65" s="1" customFormat="1" ht="19.5">
      <c r="B324" s="33"/>
      <c r="D324" s="137" t="s">
        <v>141</v>
      </c>
      <c r="F324" s="138" t="s">
        <v>430</v>
      </c>
      <c r="I324" s="139"/>
      <c r="L324" s="33"/>
      <c r="M324" s="140"/>
      <c r="T324" s="54"/>
      <c r="AT324" s="18" t="s">
        <v>141</v>
      </c>
      <c r="AU324" s="18" t="s">
        <v>132</v>
      </c>
    </row>
    <row r="325" spans="2:65" s="1" customFormat="1" ht="11.25">
      <c r="B325" s="33"/>
      <c r="D325" s="141" t="s">
        <v>143</v>
      </c>
      <c r="F325" s="142" t="s">
        <v>431</v>
      </c>
      <c r="I325" s="139"/>
      <c r="L325" s="33"/>
      <c r="M325" s="140"/>
      <c r="T325" s="54"/>
      <c r="AT325" s="18" t="s">
        <v>143</v>
      </c>
      <c r="AU325" s="18" t="s">
        <v>132</v>
      </c>
    </row>
    <row r="326" spans="2:65" s="12" customFormat="1" ht="11.25">
      <c r="B326" s="143"/>
      <c r="D326" s="137" t="s">
        <v>145</v>
      </c>
      <c r="E326" s="144" t="s">
        <v>19</v>
      </c>
      <c r="F326" s="145" t="s">
        <v>432</v>
      </c>
      <c r="H326" s="146">
        <v>2.99</v>
      </c>
      <c r="I326" s="147"/>
      <c r="L326" s="143"/>
      <c r="M326" s="148"/>
      <c r="T326" s="149"/>
      <c r="AT326" s="144" t="s">
        <v>145</v>
      </c>
      <c r="AU326" s="144" t="s">
        <v>132</v>
      </c>
      <c r="AV326" s="12" t="s">
        <v>81</v>
      </c>
      <c r="AW326" s="12" t="s">
        <v>32</v>
      </c>
      <c r="AX326" s="12" t="s">
        <v>79</v>
      </c>
      <c r="AY326" s="144" t="s">
        <v>131</v>
      </c>
    </row>
    <row r="327" spans="2:65" s="1" customFormat="1" ht="16.5" customHeight="1">
      <c r="B327" s="33"/>
      <c r="C327" s="124" t="s">
        <v>433</v>
      </c>
      <c r="D327" s="124" t="s">
        <v>134</v>
      </c>
      <c r="E327" s="125" t="s">
        <v>434</v>
      </c>
      <c r="F327" s="126" t="s">
        <v>435</v>
      </c>
      <c r="G327" s="127" t="s">
        <v>436</v>
      </c>
      <c r="H327" s="128">
        <v>2</v>
      </c>
      <c r="I327" s="129"/>
      <c r="J327" s="130">
        <f>ROUND(I327*H327,2)</f>
        <v>0</v>
      </c>
      <c r="K327" s="126" t="s">
        <v>138</v>
      </c>
      <c r="L327" s="33"/>
      <c r="M327" s="131" t="s">
        <v>19</v>
      </c>
      <c r="N327" s="132" t="s">
        <v>42</v>
      </c>
      <c r="P327" s="133">
        <f>O327*H327</f>
        <v>0</v>
      </c>
      <c r="Q327" s="133">
        <v>0</v>
      </c>
      <c r="R327" s="133">
        <f>Q327*H327</f>
        <v>0</v>
      </c>
      <c r="S327" s="133">
        <v>3.4200000000000001E-2</v>
      </c>
      <c r="T327" s="134">
        <f>S327*H327</f>
        <v>6.8400000000000002E-2</v>
      </c>
      <c r="AR327" s="135" t="s">
        <v>139</v>
      </c>
      <c r="AT327" s="135" t="s">
        <v>134</v>
      </c>
      <c r="AU327" s="135" t="s">
        <v>132</v>
      </c>
      <c r="AY327" s="18" t="s">
        <v>131</v>
      </c>
      <c r="BE327" s="136">
        <f>IF(N327="základní",J327,0)</f>
        <v>0</v>
      </c>
      <c r="BF327" s="136">
        <f>IF(N327="snížená",J327,0)</f>
        <v>0</v>
      </c>
      <c r="BG327" s="136">
        <f>IF(N327="zákl. přenesená",J327,0)</f>
        <v>0</v>
      </c>
      <c r="BH327" s="136">
        <f>IF(N327="sníž. přenesená",J327,0)</f>
        <v>0</v>
      </c>
      <c r="BI327" s="136">
        <f>IF(N327="nulová",J327,0)</f>
        <v>0</v>
      </c>
      <c r="BJ327" s="18" t="s">
        <v>79</v>
      </c>
      <c r="BK327" s="136">
        <f>ROUND(I327*H327,2)</f>
        <v>0</v>
      </c>
      <c r="BL327" s="18" t="s">
        <v>139</v>
      </c>
      <c r="BM327" s="135" t="s">
        <v>437</v>
      </c>
    </row>
    <row r="328" spans="2:65" s="1" customFormat="1" ht="11.25">
      <c r="B328" s="33"/>
      <c r="D328" s="137" t="s">
        <v>141</v>
      </c>
      <c r="F328" s="138" t="s">
        <v>438</v>
      </c>
      <c r="I328" s="139"/>
      <c r="L328" s="33"/>
      <c r="M328" s="140"/>
      <c r="T328" s="54"/>
      <c r="AT328" s="18" t="s">
        <v>141</v>
      </c>
      <c r="AU328" s="18" t="s">
        <v>132</v>
      </c>
    </row>
    <row r="329" spans="2:65" s="1" customFormat="1" ht="11.25">
      <c r="B329" s="33"/>
      <c r="D329" s="141" t="s">
        <v>143</v>
      </c>
      <c r="F329" s="142" t="s">
        <v>439</v>
      </c>
      <c r="I329" s="139"/>
      <c r="L329" s="33"/>
      <c r="M329" s="140"/>
      <c r="T329" s="54"/>
      <c r="AT329" s="18" t="s">
        <v>143</v>
      </c>
      <c r="AU329" s="18" t="s">
        <v>132</v>
      </c>
    </row>
    <row r="330" spans="2:65" s="1" customFormat="1" ht="16.5" customHeight="1">
      <c r="B330" s="33"/>
      <c r="C330" s="124" t="s">
        <v>440</v>
      </c>
      <c r="D330" s="124" t="s">
        <v>134</v>
      </c>
      <c r="E330" s="125" t="s">
        <v>441</v>
      </c>
      <c r="F330" s="126" t="s">
        <v>442</v>
      </c>
      <c r="G330" s="127" t="s">
        <v>436</v>
      </c>
      <c r="H330" s="128">
        <v>2</v>
      </c>
      <c r="I330" s="129"/>
      <c r="J330" s="130">
        <f>ROUND(I330*H330,2)</f>
        <v>0</v>
      </c>
      <c r="K330" s="126" t="s">
        <v>138</v>
      </c>
      <c r="L330" s="33"/>
      <c r="M330" s="131" t="s">
        <v>19</v>
      </c>
      <c r="N330" s="132" t="s">
        <v>42</v>
      </c>
      <c r="P330" s="133">
        <f>O330*H330</f>
        <v>0</v>
      </c>
      <c r="Q330" s="133">
        <v>0</v>
      </c>
      <c r="R330" s="133">
        <f>Q330*H330</f>
        <v>0</v>
      </c>
      <c r="S330" s="133">
        <v>3.968E-2</v>
      </c>
      <c r="T330" s="134">
        <f>S330*H330</f>
        <v>7.936E-2</v>
      </c>
      <c r="AR330" s="135" t="s">
        <v>139</v>
      </c>
      <c r="AT330" s="135" t="s">
        <v>134</v>
      </c>
      <c r="AU330" s="135" t="s">
        <v>132</v>
      </c>
      <c r="AY330" s="18" t="s">
        <v>131</v>
      </c>
      <c r="BE330" s="136">
        <f>IF(N330="základní",J330,0)</f>
        <v>0</v>
      </c>
      <c r="BF330" s="136">
        <f>IF(N330="snížená",J330,0)</f>
        <v>0</v>
      </c>
      <c r="BG330" s="136">
        <f>IF(N330="zákl. přenesená",J330,0)</f>
        <v>0</v>
      </c>
      <c r="BH330" s="136">
        <f>IF(N330="sníž. přenesená",J330,0)</f>
        <v>0</v>
      </c>
      <c r="BI330" s="136">
        <f>IF(N330="nulová",J330,0)</f>
        <v>0</v>
      </c>
      <c r="BJ330" s="18" t="s">
        <v>79</v>
      </c>
      <c r="BK330" s="136">
        <f>ROUND(I330*H330,2)</f>
        <v>0</v>
      </c>
      <c r="BL330" s="18" t="s">
        <v>139</v>
      </c>
      <c r="BM330" s="135" t="s">
        <v>443</v>
      </c>
    </row>
    <row r="331" spans="2:65" s="1" customFormat="1" ht="11.25">
      <c r="B331" s="33"/>
      <c r="D331" s="137" t="s">
        <v>141</v>
      </c>
      <c r="F331" s="138" t="s">
        <v>442</v>
      </c>
      <c r="I331" s="139"/>
      <c r="L331" s="33"/>
      <c r="M331" s="140"/>
      <c r="T331" s="54"/>
      <c r="AT331" s="18" t="s">
        <v>141</v>
      </c>
      <c r="AU331" s="18" t="s">
        <v>132</v>
      </c>
    </row>
    <row r="332" spans="2:65" s="1" customFormat="1" ht="11.25">
      <c r="B332" s="33"/>
      <c r="D332" s="141" t="s">
        <v>143</v>
      </c>
      <c r="F332" s="142" t="s">
        <v>444</v>
      </c>
      <c r="I332" s="139"/>
      <c r="L332" s="33"/>
      <c r="M332" s="140"/>
      <c r="T332" s="54"/>
      <c r="AT332" s="18" t="s">
        <v>143</v>
      </c>
      <c r="AU332" s="18" t="s">
        <v>132</v>
      </c>
    </row>
    <row r="333" spans="2:65" s="1" customFormat="1" ht="16.5" customHeight="1">
      <c r="B333" s="33"/>
      <c r="C333" s="124" t="s">
        <v>445</v>
      </c>
      <c r="D333" s="124" t="s">
        <v>134</v>
      </c>
      <c r="E333" s="125" t="s">
        <v>446</v>
      </c>
      <c r="F333" s="126" t="s">
        <v>447</v>
      </c>
      <c r="G333" s="127" t="s">
        <v>436</v>
      </c>
      <c r="H333" s="128">
        <v>7</v>
      </c>
      <c r="I333" s="129"/>
      <c r="J333" s="130">
        <f>ROUND(I333*H333,2)</f>
        <v>0</v>
      </c>
      <c r="K333" s="126" t="s">
        <v>138</v>
      </c>
      <c r="L333" s="33"/>
      <c r="M333" s="131" t="s">
        <v>19</v>
      </c>
      <c r="N333" s="132" t="s">
        <v>42</v>
      </c>
      <c r="P333" s="133">
        <f>O333*H333</f>
        <v>0</v>
      </c>
      <c r="Q333" s="133">
        <v>0</v>
      </c>
      <c r="R333" s="133">
        <f>Q333*H333</f>
        <v>0</v>
      </c>
      <c r="S333" s="133">
        <v>1.9460000000000002E-2</v>
      </c>
      <c r="T333" s="134">
        <f>S333*H333</f>
        <v>0.13622000000000001</v>
      </c>
      <c r="AR333" s="135" t="s">
        <v>139</v>
      </c>
      <c r="AT333" s="135" t="s">
        <v>134</v>
      </c>
      <c r="AU333" s="135" t="s">
        <v>132</v>
      </c>
      <c r="AY333" s="18" t="s">
        <v>131</v>
      </c>
      <c r="BE333" s="136">
        <f>IF(N333="základní",J333,0)</f>
        <v>0</v>
      </c>
      <c r="BF333" s="136">
        <f>IF(N333="snížená",J333,0)</f>
        <v>0</v>
      </c>
      <c r="BG333" s="136">
        <f>IF(N333="zákl. přenesená",J333,0)</f>
        <v>0</v>
      </c>
      <c r="BH333" s="136">
        <f>IF(N333="sníž. přenesená",J333,0)</f>
        <v>0</v>
      </c>
      <c r="BI333" s="136">
        <f>IF(N333="nulová",J333,0)</f>
        <v>0</v>
      </c>
      <c r="BJ333" s="18" t="s">
        <v>79</v>
      </c>
      <c r="BK333" s="136">
        <f>ROUND(I333*H333,2)</f>
        <v>0</v>
      </c>
      <c r="BL333" s="18" t="s">
        <v>139</v>
      </c>
      <c r="BM333" s="135" t="s">
        <v>448</v>
      </c>
    </row>
    <row r="334" spans="2:65" s="1" customFormat="1" ht="11.25">
      <c r="B334" s="33"/>
      <c r="D334" s="137" t="s">
        <v>141</v>
      </c>
      <c r="F334" s="138" t="s">
        <v>449</v>
      </c>
      <c r="I334" s="139"/>
      <c r="L334" s="33"/>
      <c r="M334" s="140"/>
      <c r="T334" s="54"/>
      <c r="AT334" s="18" t="s">
        <v>141</v>
      </c>
      <c r="AU334" s="18" t="s">
        <v>132</v>
      </c>
    </row>
    <row r="335" spans="2:65" s="1" customFormat="1" ht="11.25">
      <c r="B335" s="33"/>
      <c r="D335" s="141" t="s">
        <v>143</v>
      </c>
      <c r="F335" s="142" t="s">
        <v>450</v>
      </c>
      <c r="I335" s="139"/>
      <c r="L335" s="33"/>
      <c r="M335" s="140"/>
      <c r="T335" s="54"/>
      <c r="AT335" s="18" t="s">
        <v>143</v>
      </c>
      <c r="AU335" s="18" t="s">
        <v>132</v>
      </c>
    </row>
    <row r="336" spans="2:65" s="1" customFormat="1" ht="16.5" customHeight="1">
      <c r="B336" s="33"/>
      <c r="C336" s="124" t="s">
        <v>451</v>
      </c>
      <c r="D336" s="124" t="s">
        <v>134</v>
      </c>
      <c r="E336" s="125" t="s">
        <v>452</v>
      </c>
      <c r="F336" s="126" t="s">
        <v>453</v>
      </c>
      <c r="G336" s="127" t="s">
        <v>436</v>
      </c>
      <c r="H336" s="128">
        <v>7</v>
      </c>
      <c r="I336" s="129"/>
      <c r="J336" s="130">
        <f>ROUND(I336*H336,2)</f>
        <v>0</v>
      </c>
      <c r="K336" s="126" t="s">
        <v>138</v>
      </c>
      <c r="L336" s="33"/>
      <c r="M336" s="131" t="s">
        <v>19</v>
      </c>
      <c r="N336" s="132" t="s">
        <v>42</v>
      </c>
      <c r="P336" s="133">
        <f>O336*H336</f>
        <v>0</v>
      </c>
      <c r="Q336" s="133">
        <v>0</v>
      </c>
      <c r="R336" s="133">
        <f>Q336*H336</f>
        <v>0</v>
      </c>
      <c r="S336" s="133">
        <v>1.56E-3</v>
      </c>
      <c r="T336" s="134">
        <f>S336*H336</f>
        <v>1.0919999999999999E-2</v>
      </c>
      <c r="AR336" s="135" t="s">
        <v>139</v>
      </c>
      <c r="AT336" s="135" t="s">
        <v>134</v>
      </c>
      <c r="AU336" s="135" t="s">
        <v>132</v>
      </c>
      <c r="AY336" s="18" t="s">
        <v>131</v>
      </c>
      <c r="BE336" s="136">
        <f>IF(N336="základní",J336,0)</f>
        <v>0</v>
      </c>
      <c r="BF336" s="136">
        <f>IF(N336="snížená",J336,0)</f>
        <v>0</v>
      </c>
      <c r="BG336" s="136">
        <f>IF(N336="zákl. přenesená",J336,0)</f>
        <v>0</v>
      </c>
      <c r="BH336" s="136">
        <f>IF(N336="sníž. přenesená",J336,0)</f>
        <v>0</v>
      </c>
      <c r="BI336" s="136">
        <f>IF(N336="nulová",J336,0)</f>
        <v>0</v>
      </c>
      <c r="BJ336" s="18" t="s">
        <v>79</v>
      </c>
      <c r="BK336" s="136">
        <f>ROUND(I336*H336,2)</f>
        <v>0</v>
      </c>
      <c r="BL336" s="18" t="s">
        <v>139</v>
      </c>
      <c r="BM336" s="135" t="s">
        <v>454</v>
      </c>
    </row>
    <row r="337" spans="2:65" s="1" customFormat="1" ht="11.25">
      <c r="B337" s="33"/>
      <c r="D337" s="137" t="s">
        <v>141</v>
      </c>
      <c r="F337" s="138" t="s">
        <v>455</v>
      </c>
      <c r="I337" s="139"/>
      <c r="L337" s="33"/>
      <c r="M337" s="140"/>
      <c r="T337" s="54"/>
      <c r="AT337" s="18" t="s">
        <v>141</v>
      </c>
      <c r="AU337" s="18" t="s">
        <v>132</v>
      </c>
    </row>
    <row r="338" spans="2:65" s="1" customFormat="1" ht="11.25">
      <c r="B338" s="33"/>
      <c r="D338" s="141" t="s">
        <v>143</v>
      </c>
      <c r="F338" s="142" t="s">
        <v>456</v>
      </c>
      <c r="I338" s="139"/>
      <c r="L338" s="33"/>
      <c r="M338" s="140"/>
      <c r="T338" s="54"/>
      <c r="AT338" s="18" t="s">
        <v>143</v>
      </c>
      <c r="AU338" s="18" t="s">
        <v>132</v>
      </c>
    </row>
    <row r="339" spans="2:65" s="1" customFormat="1" ht="16.5" customHeight="1">
      <c r="B339" s="33"/>
      <c r="C339" s="124" t="s">
        <v>457</v>
      </c>
      <c r="D339" s="124" t="s">
        <v>134</v>
      </c>
      <c r="E339" s="125" t="s">
        <v>458</v>
      </c>
      <c r="F339" s="126" t="s">
        <v>459</v>
      </c>
      <c r="G339" s="127" t="s">
        <v>344</v>
      </c>
      <c r="H339" s="128">
        <v>5</v>
      </c>
      <c r="I339" s="129"/>
      <c r="J339" s="130">
        <f>ROUND(I339*H339,2)</f>
        <v>0</v>
      </c>
      <c r="K339" s="126" t="s">
        <v>138</v>
      </c>
      <c r="L339" s="33"/>
      <c r="M339" s="131" t="s">
        <v>19</v>
      </c>
      <c r="N339" s="132" t="s">
        <v>42</v>
      </c>
      <c r="P339" s="133">
        <f>O339*H339</f>
        <v>0</v>
      </c>
      <c r="Q339" s="133">
        <v>0</v>
      </c>
      <c r="R339" s="133">
        <f>Q339*H339</f>
        <v>0</v>
      </c>
      <c r="S339" s="133">
        <v>2.2499999999999998E-3</v>
      </c>
      <c r="T339" s="134">
        <f>S339*H339</f>
        <v>1.125E-2</v>
      </c>
      <c r="AR339" s="135" t="s">
        <v>139</v>
      </c>
      <c r="AT339" s="135" t="s">
        <v>134</v>
      </c>
      <c r="AU339" s="135" t="s">
        <v>132</v>
      </c>
      <c r="AY339" s="18" t="s">
        <v>131</v>
      </c>
      <c r="BE339" s="136">
        <f>IF(N339="základní",J339,0)</f>
        <v>0</v>
      </c>
      <c r="BF339" s="136">
        <f>IF(N339="snížená",J339,0)</f>
        <v>0</v>
      </c>
      <c r="BG339" s="136">
        <f>IF(N339="zákl. přenesená",J339,0)</f>
        <v>0</v>
      </c>
      <c r="BH339" s="136">
        <f>IF(N339="sníž. přenesená",J339,0)</f>
        <v>0</v>
      </c>
      <c r="BI339" s="136">
        <f>IF(N339="nulová",J339,0)</f>
        <v>0</v>
      </c>
      <c r="BJ339" s="18" t="s">
        <v>79</v>
      </c>
      <c r="BK339" s="136">
        <f>ROUND(I339*H339,2)</f>
        <v>0</v>
      </c>
      <c r="BL339" s="18" t="s">
        <v>139</v>
      </c>
      <c r="BM339" s="135" t="s">
        <v>460</v>
      </c>
    </row>
    <row r="340" spans="2:65" s="1" customFormat="1" ht="11.25">
      <c r="B340" s="33"/>
      <c r="D340" s="137" t="s">
        <v>141</v>
      </c>
      <c r="F340" s="138" t="s">
        <v>461</v>
      </c>
      <c r="I340" s="139"/>
      <c r="L340" s="33"/>
      <c r="M340" s="140"/>
      <c r="T340" s="54"/>
      <c r="AT340" s="18" t="s">
        <v>141</v>
      </c>
      <c r="AU340" s="18" t="s">
        <v>132</v>
      </c>
    </row>
    <row r="341" spans="2:65" s="1" customFormat="1" ht="11.25">
      <c r="B341" s="33"/>
      <c r="D341" s="141" t="s">
        <v>143</v>
      </c>
      <c r="F341" s="142" t="s">
        <v>462</v>
      </c>
      <c r="I341" s="139"/>
      <c r="L341" s="33"/>
      <c r="M341" s="140"/>
      <c r="T341" s="54"/>
      <c r="AT341" s="18" t="s">
        <v>143</v>
      </c>
      <c r="AU341" s="18" t="s">
        <v>132</v>
      </c>
    </row>
    <row r="342" spans="2:65" s="1" customFormat="1" ht="21.75" customHeight="1">
      <c r="B342" s="33"/>
      <c r="C342" s="124" t="s">
        <v>463</v>
      </c>
      <c r="D342" s="124" t="s">
        <v>134</v>
      </c>
      <c r="E342" s="125" t="s">
        <v>464</v>
      </c>
      <c r="F342" s="126" t="s">
        <v>465</v>
      </c>
      <c r="G342" s="127" t="s">
        <v>344</v>
      </c>
      <c r="H342" s="128">
        <v>5</v>
      </c>
      <c r="I342" s="129"/>
      <c r="J342" s="130">
        <f>ROUND(I342*H342,2)</f>
        <v>0</v>
      </c>
      <c r="K342" s="126" t="s">
        <v>138</v>
      </c>
      <c r="L342" s="33"/>
      <c r="M342" s="131" t="s">
        <v>19</v>
      </c>
      <c r="N342" s="132" t="s">
        <v>42</v>
      </c>
      <c r="P342" s="133">
        <f>O342*H342</f>
        <v>0</v>
      </c>
      <c r="Q342" s="133">
        <v>0</v>
      </c>
      <c r="R342" s="133">
        <f>Q342*H342</f>
        <v>0</v>
      </c>
      <c r="S342" s="133">
        <v>5.1999999999999995E-4</v>
      </c>
      <c r="T342" s="134">
        <f>S342*H342</f>
        <v>2.5999999999999999E-3</v>
      </c>
      <c r="AR342" s="135" t="s">
        <v>139</v>
      </c>
      <c r="AT342" s="135" t="s">
        <v>134</v>
      </c>
      <c r="AU342" s="135" t="s">
        <v>132</v>
      </c>
      <c r="AY342" s="18" t="s">
        <v>131</v>
      </c>
      <c r="BE342" s="136">
        <f>IF(N342="základní",J342,0)</f>
        <v>0</v>
      </c>
      <c r="BF342" s="136">
        <f>IF(N342="snížená",J342,0)</f>
        <v>0</v>
      </c>
      <c r="BG342" s="136">
        <f>IF(N342="zákl. přenesená",J342,0)</f>
        <v>0</v>
      </c>
      <c r="BH342" s="136">
        <f>IF(N342="sníž. přenesená",J342,0)</f>
        <v>0</v>
      </c>
      <c r="BI342" s="136">
        <f>IF(N342="nulová",J342,0)</f>
        <v>0</v>
      </c>
      <c r="BJ342" s="18" t="s">
        <v>79</v>
      </c>
      <c r="BK342" s="136">
        <f>ROUND(I342*H342,2)</f>
        <v>0</v>
      </c>
      <c r="BL342" s="18" t="s">
        <v>139</v>
      </c>
      <c r="BM342" s="135" t="s">
        <v>466</v>
      </c>
    </row>
    <row r="343" spans="2:65" s="1" customFormat="1" ht="19.5">
      <c r="B343" s="33"/>
      <c r="D343" s="137" t="s">
        <v>141</v>
      </c>
      <c r="F343" s="138" t="s">
        <v>467</v>
      </c>
      <c r="I343" s="139"/>
      <c r="L343" s="33"/>
      <c r="M343" s="140"/>
      <c r="T343" s="54"/>
      <c r="AT343" s="18" t="s">
        <v>141</v>
      </c>
      <c r="AU343" s="18" t="s">
        <v>132</v>
      </c>
    </row>
    <row r="344" spans="2:65" s="1" customFormat="1" ht="11.25">
      <c r="B344" s="33"/>
      <c r="D344" s="141" t="s">
        <v>143</v>
      </c>
      <c r="F344" s="142" t="s">
        <v>468</v>
      </c>
      <c r="I344" s="139"/>
      <c r="L344" s="33"/>
      <c r="M344" s="140"/>
      <c r="T344" s="54"/>
      <c r="AT344" s="18" t="s">
        <v>143</v>
      </c>
      <c r="AU344" s="18" t="s">
        <v>132</v>
      </c>
    </row>
    <row r="345" spans="2:65" s="1" customFormat="1" ht="16.5" customHeight="1">
      <c r="B345" s="33"/>
      <c r="C345" s="124" t="s">
        <v>469</v>
      </c>
      <c r="D345" s="124" t="s">
        <v>134</v>
      </c>
      <c r="E345" s="125" t="s">
        <v>470</v>
      </c>
      <c r="F345" s="126" t="s">
        <v>471</v>
      </c>
      <c r="G345" s="127" t="s">
        <v>344</v>
      </c>
      <c r="H345" s="128">
        <v>7</v>
      </c>
      <c r="I345" s="129"/>
      <c r="J345" s="130">
        <f>ROUND(I345*H345,2)</f>
        <v>0</v>
      </c>
      <c r="K345" s="126" t="s">
        <v>138</v>
      </c>
      <c r="L345" s="33"/>
      <c r="M345" s="131" t="s">
        <v>19</v>
      </c>
      <c r="N345" s="132" t="s">
        <v>42</v>
      </c>
      <c r="P345" s="133">
        <f>O345*H345</f>
        <v>0</v>
      </c>
      <c r="Q345" s="133">
        <v>0</v>
      </c>
      <c r="R345" s="133">
        <f>Q345*H345</f>
        <v>0</v>
      </c>
      <c r="S345" s="133">
        <v>8.4999999999999995E-4</v>
      </c>
      <c r="T345" s="134">
        <f>S345*H345</f>
        <v>5.9499999999999996E-3</v>
      </c>
      <c r="AR345" s="135" t="s">
        <v>139</v>
      </c>
      <c r="AT345" s="135" t="s">
        <v>134</v>
      </c>
      <c r="AU345" s="135" t="s">
        <v>132</v>
      </c>
      <c r="AY345" s="18" t="s">
        <v>131</v>
      </c>
      <c r="BE345" s="136">
        <f>IF(N345="základní",J345,0)</f>
        <v>0</v>
      </c>
      <c r="BF345" s="136">
        <f>IF(N345="snížená",J345,0)</f>
        <v>0</v>
      </c>
      <c r="BG345" s="136">
        <f>IF(N345="zákl. přenesená",J345,0)</f>
        <v>0</v>
      </c>
      <c r="BH345" s="136">
        <f>IF(N345="sníž. přenesená",J345,0)</f>
        <v>0</v>
      </c>
      <c r="BI345" s="136">
        <f>IF(N345="nulová",J345,0)</f>
        <v>0</v>
      </c>
      <c r="BJ345" s="18" t="s">
        <v>79</v>
      </c>
      <c r="BK345" s="136">
        <f>ROUND(I345*H345,2)</f>
        <v>0</v>
      </c>
      <c r="BL345" s="18" t="s">
        <v>139</v>
      </c>
      <c r="BM345" s="135" t="s">
        <v>472</v>
      </c>
    </row>
    <row r="346" spans="2:65" s="1" customFormat="1" ht="19.5">
      <c r="B346" s="33"/>
      <c r="D346" s="137" t="s">
        <v>141</v>
      </c>
      <c r="F346" s="138" t="s">
        <v>473</v>
      </c>
      <c r="I346" s="139"/>
      <c r="L346" s="33"/>
      <c r="M346" s="140"/>
      <c r="T346" s="54"/>
      <c r="AT346" s="18" t="s">
        <v>141</v>
      </c>
      <c r="AU346" s="18" t="s">
        <v>132</v>
      </c>
    </row>
    <row r="347" spans="2:65" s="1" customFormat="1" ht="11.25">
      <c r="B347" s="33"/>
      <c r="D347" s="141" t="s">
        <v>143</v>
      </c>
      <c r="F347" s="142" t="s">
        <v>474</v>
      </c>
      <c r="I347" s="139"/>
      <c r="L347" s="33"/>
      <c r="M347" s="140"/>
      <c r="T347" s="54"/>
      <c r="AT347" s="18" t="s">
        <v>143</v>
      </c>
      <c r="AU347" s="18" t="s">
        <v>132</v>
      </c>
    </row>
    <row r="348" spans="2:65" s="1" customFormat="1" ht="24.2" customHeight="1">
      <c r="B348" s="33"/>
      <c r="C348" s="124" t="s">
        <v>475</v>
      </c>
      <c r="D348" s="124" t="s">
        <v>134</v>
      </c>
      <c r="E348" s="125" t="s">
        <v>476</v>
      </c>
      <c r="F348" s="126" t="s">
        <v>477</v>
      </c>
      <c r="G348" s="127" t="s">
        <v>344</v>
      </c>
      <c r="H348" s="128">
        <v>3</v>
      </c>
      <c r="I348" s="129"/>
      <c r="J348" s="130">
        <f>ROUND(I348*H348,2)</f>
        <v>0</v>
      </c>
      <c r="K348" s="126" t="s">
        <v>138</v>
      </c>
      <c r="L348" s="33"/>
      <c r="M348" s="131" t="s">
        <v>19</v>
      </c>
      <c r="N348" s="132" t="s">
        <v>42</v>
      </c>
      <c r="P348" s="133">
        <f>O348*H348</f>
        <v>0</v>
      </c>
      <c r="Q348" s="133">
        <v>0</v>
      </c>
      <c r="R348" s="133">
        <f>Q348*H348</f>
        <v>0</v>
      </c>
      <c r="S348" s="133">
        <v>4.2849999999999999E-2</v>
      </c>
      <c r="T348" s="134">
        <f>S348*H348</f>
        <v>0.12855</v>
      </c>
      <c r="AR348" s="135" t="s">
        <v>139</v>
      </c>
      <c r="AT348" s="135" t="s">
        <v>134</v>
      </c>
      <c r="AU348" s="135" t="s">
        <v>132</v>
      </c>
      <c r="AY348" s="18" t="s">
        <v>131</v>
      </c>
      <c r="BE348" s="136">
        <f>IF(N348="základní",J348,0)</f>
        <v>0</v>
      </c>
      <c r="BF348" s="136">
        <f>IF(N348="snížená",J348,0)</f>
        <v>0</v>
      </c>
      <c r="BG348" s="136">
        <f>IF(N348="zákl. přenesená",J348,0)</f>
        <v>0</v>
      </c>
      <c r="BH348" s="136">
        <f>IF(N348="sníž. přenesená",J348,0)</f>
        <v>0</v>
      </c>
      <c r="BI348" s="136">
        <f>IF(N348="nulová",J348,0)</f>
        <v>0</v>
      </c>
      <c r="BJ348" s="18" t="s">
        <v>79</v>
      </c>
      <c r="BK348" s="136">
        <f>ROUND(I348*H348,2)</f>
        <v>0</v>
      </c>
      <c r="BL348" s="18" t="s">
        <v>139</v>
      </c>
      <c r="BM348" s="135" t="s">
        <v>478</v>
      </c>
    </row>
    <row r="349" spans="2:65" s="1" customFormat="1" ht="19.5">
      <c r="B349" s="33"/>
      <c r="D349" s="137" t="s">
        <v>141</v>
      </c>
      <c r="F349" s="138" t="s">
        <v>479</v>
      </c>
      <c r="I349" s="139"/>
      <c r="L349" s="33"/>
      <c r="M349" s="140"/>
      <c r="T349" s="54"/>
      <c r="AT349" s="18" t="s">
        <v>141</v>
      </c>
      <c r="AU349" s="18" t="s">
        <v>132</v>
      </c>
    </row>
    <row r="350" spans="2:65" s="1" customFormat="1" ht="11.25">
      <c r="B350" s="33"/>
      <c r="D350" s="141" t="s">
        <v>143</v>
      </c>
      <c r="F350" s="142" t="s">
        <v>480</v>
      </c>
      <c r="I350" s="139"/>
      <c r="L350" s="33"/>
      <c r="M350" s="140"/>
      <c r="T350" s="54"/>
      <c r="AT350" s="18" t="s">
        <v>143</v>
      </c>
      <c r="AU350" s="18" t="s">
        <v>132</v>
      </c>
    </row>
    <row r="351" spans="2:65" s="1" customFormat="1" ht="24.2" customHeight="1">
      <c r="B351" s="33"/>
      <c r="C351" s="124" t="s">
        <v>481</v>
      </c>
      <c r="D351" s="124" t="s">
        <v>134</v>
      </c>
      <c r="E351" s="125" t="s">
        <v>482</v>
      </c>
      <c r="F351" s="126" t="s">
        <v>483</v>
      </c>
      <c r="G351" s="127" t="s">
        <v>156</v>
      </c>
      <c r="H351" s="128">
        <v>141.45099999999999</v>
      </c>
      <c r="I351" s="129"/>
      <c r="J351" s="130">
        <f>ROUND(I351*H351,2)</f>
        <v>0</v>
      </c>
      <c r="K351" s="126" t="s">
        <v>138</v>
      </c>
      <c r="L351" s="33"/>
      <c r="M351" s="131" t="s">
        <v>19</v>
      </c>
      <c r="N351" s="132" t="s">
        <v>42</v>
      </c>
      <c r="P351" s="133">
        <f>O351*H351</f>
        <v>0</v>
      </c>
      <c r="Q351" s="133">
        <v>0</v>
      </c>
      <c r="R351" s="133">
        <f>Q351*H351</f>
        <v>0</v>
      </c>
      <c r="S351" s="133">
        <v>3.5000000000000003E-2</v>
      </c>
      <c r="T351" s="134">
        <f>S351*H351</f>
        <v>4.9507850000000007</v>
      </c>
      <c r="AR351" s="135" t="s">
        <v>139</v>
      </c>
      <c r="AT351" s="135" t="s">
        <v>134</v>
      </c>
      <c r="AU351" s="135" t="s">
        <v>132</v>
      </c>
      <c r="AY351" s="18" t="s">
        <v>131</v>
      </c>
      <c r="BE351" s="136">
        <f>IF(N351="základní",J351,0)</f>
        <v>0</v>
      </c>
      <c r="BF351" s="136">
        <f>IF(N351="snížená",J351,0)</f>
        <v>0</v>
      </c>
      <c r="BG351" s="136">
        <f>IF(N351="zákl. přenesená",J351,0)</f>
        <v>0</v>
      </c>
      <c r="BH351" s="136">
        <f>IF(N351="sníž. přenesená",J351,0)</f>
        <v>0</v>
      </c>
      <c r="BI351" s="136">
        <f>IF(N351="nulová",J351,0)</f>
        <v>0</v>
      </c>
      <c r="BJ351" s="18" t="s">
        <v>79</v>
      </c>
      <c r="BK351" s="136">
        <f>ROUND(I351*H351,2)</f>
        <v>0</v>
      </c>
      <c r="BL351" s="18" t="s">
        <v>139</v>
      </c>
      <c r="BM351" s="135" t="s">
        <v>484</v>
      </c>
    </row>
    <row r="352" spans="2:65" s="1" customFormat="1" ht="29.25">
      <c r="B352" s="33"/>
      <c r="D352" s="137" t="s">
        <v>141</v>
      </c>
      <c r="F352" s="138" t="s">
        <v>485</v>
      </c>
      <c r="I352" s="139"/>
      <c r="L352" s="33"/>
      <c r="M352" s="140"/>
      <c r="T352" s="54"/>
      <c r="AT352" s="18" t="s">
        <v>141</v>
      </c>
      <c r="AU352" s="18" t="s">
        <v>132</v>
      </c>
    </row>
    <row r="353" spans="2:51" s="1" customFormat="1" ht="11.25">
      <c r="B353" s="33"/>
      <c r="D353" s="141" t="s">
        <v>143</v>
      </c>
      <c r="F353" s="142" t="s">
        <v>486</v>
      </c>
      <c r="I353" s="139"/>
      <c r="L353" s="33"/>
      <c r="M353" s="140"/>
      <c r="T353" s="54"/>
      <c r="AT353" s="18" t="s">
        <v>143</v>
      </c>
      <c r="AU353" s="18" t="s">
        <v>132</v>
      </c>
    </row>
    <row r="354" spans="2:51" s="14" customFormat="1" ht="11.25">
      <c r="B354" s="157"/>
      <c r="D354" s="137" t="s">
        <v>145</v>
      </c>
      <c r="E354" s="158" t="s">
        <v>19</v>
      </c>
      <c r="F354" s="159" t="s">
        <v>487</v>
      </c>
      <c r="H354" s="158" t="s">
        <v>19</v>
      </c>
      <c r="I354" s="160"/>
      <c r="L354" s="157"/>
      <c r="M354" s="161"/>
      <c r="T354" s="162"/>
      <c r="AT354" s="158" t="s">
        <v>145</v>
      </c>
      <c r="AU354" s="158" t="s">
        <v>132</v>
      </c>
      <c r="AV354" s="14" t="s">
        <v>79</v>
      </c>
      <c r="AW354" s="14" t="s">
        <v>32</v>
      </c>
      <c r="AX354" s="14" t="s">
        <v>71</v>
      </c>
      <c r="AY354" s="158" t="s">
        <v>131</v>
      </c>
    </row>
    <row r="355" spans="2:51" s="12" customFormat="1" ht="11.25">
      <c r="B355" s="143"/>
      <c r="D355" s="137" t="s">
        <v>145</v>
      </c>
      <c r="E355" s="144" t="s">
        <v>19</v>
      </c>
      <c r="F355" s="145" t="s">
        <v>488</v>
      </c>
      <c r="H355" s="146">
        <v>45.167999999999999</v>
      </c>
      <c r="I355" s="147"/>
      <c r="L355" s="143"/>
      <c r="M355" s="148"/>
      <c r="T355" s="149"/>
      <c r="AT355" s="144" t="s">
        <v>145</v>
      </c>
      <c r="AU355" s="144" t="s">
        <v>132</v>
      </c>
      <c r="AV355" s="12" t="s">
        <v>81</v>
      </c>
      <c r="AW355" s="12" t="s">
        <v>32</v>
      </c>
      <c r="AX355" s="12" t="s">
        <v>71</v>
      </c>
      <c r="AY355" s="144" t="s">
        <v>131</v>
      </c>
    </row>
    <row r="356" spans="2:51" s="12" customFormat="1" ht="11.25">
      <c r="B356" s="143"/>
      <c r="D356" s="137" t="s">
        <v>145</v>
      </c>
      <c r="E356" s="144" t="s">
        <v>19</v>
      </c>
      <c r="F356" s="145" t="s">
        <v>489</v>
      </c>
      <c r="H356" s="146">
        <v>2.4169999999999998</v>
      </c>
      <c r="I356" s="147"/>
      <c r="L356" s="143"/>
      <c r="M356" s="148"/>
      <c r="T356" s="149"/>
      <c r="AT356" s="144" t="s">
        <v>145</v>
      </c>
      <c r="AU356" s="144" t="s">
        <v>132</v>
      </c>
      <c r="AV356" s="12" t="s">
        <v>81</v>
      </c>
      <c r="AW356" s="12" t="s">
        <v>32</v>
      </c>
      <c r="AX356" s="12" t="s">
        <v>71</v>
      </c>
      <c r="AY356" s="144" t="s">
        <v>131</v>
      </c>
    </row>
    <row r="357" spans="2:51" s="12" customFormat="1" ht="11.25">
      <c r="B357" s="143"/>
      <c r="D357" s="137" t="s">
        <v>145</v>
      </c>
      <c r="E357" s="144" t="s">
        <v>19</v>
      </c>
      <c r="F357" s="145" t="s">
        <v>490</v>
      </c>
      <c r="H357" s="146">
        <v>2.2949999999999999</v>
      </c>
      <c r="I357" s="147"/>
      <c r="L357" s="143"/>
      <c r="M357" s="148"/>
      <c r="T357" s="149"/>
      <c r="AT357" s="144" t="s">
        <v>145</v>
      </c>
      <c r="AU357" s="144" t="s">
        <v>132</v>
      </c>
      <c r="AV357" s="12" t="s">
        <v>81</v>
      </c>
      <c r="AW357" s="12" t="s">
        <v>32</v>
      </c>
      <c r="AX357" s="12" t="s">
        <v>71</v>
      </c>
      <c r="AY357" s="144" t="s">
        <v>131</v>
      </c>
    </row>
    <row r="358" spans="2:51" s="12" customFormat="1" ht="11.25">
      <c r="B358" s="143"/>
      <c r="D358" s="137" t="s">
        <v>145</v>
      </c>
      <c r="E358" s="144" t="s">
        <v>19</v>
      </c>
      <c r="F358" s="145" t="s">
        <v>491</v>
      </c>
      <c r="H358" s="146">
        <v>1.2150000000000001</v>
      </c>
      <c r="I358" s="147"/>
      <c r="L358" s="143"/>
      <c r="M358" s="148"/>
      <c r="T358" s="149"/>
      <c r="AT358" s="144" t="s">
        <v>145</v>
      </c>
      <c r="AU358" s="144" t="s">
        <v>132</v>
      </c>
      <c r="AV358" s="12" t="s">
        <v>81</v>
      </c>
      <c r="AW358" s="12" t="s">
        <v>32</v>
      </c>
      <c r="AX358" s="12" t="s">
        <v>71</v>
      </c>
      <c r="AY358" s="144" t="s">
        <v>131</v>
      </c>
    </row>
    <row r="359" spans="2:51" s="12" customFormat="1" ht="11.25">
      <c r="B359" s="143"/>
      <c r="D359" s="137" t="s">
        <v>145</v>
      </c>
      <c r="E359" s="144" t="s">
        <v>19</v>
      </c>
      <c r="F359" s="145" t="s">
        <v>492</v>
      </c>
      <c r="H359" s="146">
        <v>3.254</v>
      </c>
      <c r="I359" s="147"/>
      <c r="L359" s="143"/>
      <c r="M359" s="148"/>
      <c r="T359" s="149"/>
      <c r="AT359" s="144" t="s">
        <v>145</v>
      </c>
      <c r="AU359" s="144" t="s">
        <v>132</v>
      </c>
      <c r="AV359" s="12" t="s">
        <v>81</v>
      </c>
      <c r="AW359" s="12" t="s">
        <v>32</v>
      </c>
      <c r="AX359" s="12" t="s">
        <v>71</v>
      </c>
      <c r="AY359" s="144" t="s">
        <v>131</v>
      </c>
    </row>
    <row r="360" spans="2:51" s="12" customFormat="1" ht="11.25">
      <c r="B360" s="143"/>
      <c r="D360" s="137" t="s">
        <v>145</v>
      </c>
      <c r="E360" s="144" t="s">
        <v>19</v>
      </c>
      <c r="F360" s="145" t="s">
        <v>493</v>
      </c>
      <c r="H360" s="146">
        <v>1.2150000000000001</v>
      </c>
      <c r="I360" s="147"/>
      <c r="L360" s="143"/>
      <c r="M360" s="148"/>
      <c r="T360" s="149"/>
      <c r="AT360" s="144" t="s">
        <v>145</v>
      </c>
      <c r="AU360" s="144" t="s">
        <v>132</v>
      </c>
      <c r="AV360" s="12" t="s">
        <v>81</v>
      </c>
      <c r="AW360" s="12" t="s">
        <v>32</v>
      </c>
      <c r="AX360" s="12" t="s">
        <v>71</v>
      </c>
      <c r="AY360" s="144" t="s">
        <v>131</v>
      </c>
    </row>
    <row r="361" spans="2:51" s="12" customFormat="1" ht="11.25">
      <c r="B361" s="143"/>
      <c r="D361" s="137" t="s">
        <v>145</v>
      </c>
      <c r="E361" s="144" t="s">
        <v>19</v>
      </c>
      <c r="F361" s="145" t="s">
        <v>494</v>
      </c>
      <c r="H361" s="146">
        <v>9.4920000000000009</v>
      </c>
      <c r="I361" s="147"/>
      <c r="L361" s="143"/>
      <c r="M361" s="148"/>
      <c r="T361" s="149"/>
      <c r="AT361" s="144" t="s">
        <v>145</v>
      </c>
      <c r="AU361" s="144" t="s">
        <v>132</v>
      </c>
      <c r="AV361" s="12" t="s">
        <v>81</v>
      </c>
      <c r="AW361" s="12" t="s">
        <v>32</v>
      </c>
      <c r="AX361" s="12" t="s">
        <v>71</v>
      </c>
      <c r="AY361" s="144" t="s">
        <v>131</v>
      </c>
    </row>
    <row r="362" spans="2:51" s="12" customFormat="1" ht="11.25">
      <c r="B362" s="143"/>
      <c r="D362" s="137" t="s">
        <v>145</v>
      </c>
      <c r="E362" s="144" t="s">
        <v>19</v>
      </c>
      <c r="F362" s="145" t="s">
        <v>495</v>
      </c>
      <c r="H362" s="146">
        <v>12.978999999999999</v>
      </c>
      <c r="I362" s="147"/>
      <c r="L362" s="143"/>
      <c r="M362" s="148"/>
      <c r="T362" s="149"/>
      <c r="AT362" s="144" t="s">
        <v>145</v>
      </c>
      <c r="AU362" s="144" t="s">
        <v>132</v>
      </c>
      <c r="AV362" s="12" t="s">
        <v>81</v>
      </c>
      <c r="AW362" s="12" t="s">
        <v>32</v>
      </c>
      <c r="AX362" s="12" t="s">
        <v>71</v>
      </c>
      <c r="AY362" s="144" t="s">
        <v>131</v>
      </c>
    </row>
    <row r="363" spans="2:51" s="12" customFormat="1" ht="11.25">
      <c r="B363" s="143"/>
      <c r="D363" s="137" t="s">
        <v>145</v>
      </c>
      <c r="E363" s="144" t="s">
        <v>19</v>
      </c>
      <c r="F363" s="145" t="s">
        <v>496</v>
      </c>
      <c r="H363" s="146">
        <v>8.7159999999999993</v>
      </c>
      <c r="I363" s="147"/>
      <c r="L363" s="143"/>
      <c r="M363" s="148"/>
      <c r="T363" s="149"/>
      <c r="AT363" s="144" t="s">
        <v>145</v>
      </c>
      <c r="AU363" s="144" t="s">
        <v>132</v>
      </c>
      <c r="AV363" s="12" t="s">
        <v>81</v>
      </c>
      <c r="AW363" s="12" t="s">
        <v>32</v>
      </c>
      <c r="AX363" s="12" t="s">
        <v>71</v>
      </c>
      <c r="AY363" s="144" t="s">
        <v>131</v>
      </c>
    </row>
    <row r="364" spans="2:51" s="12" customFormat="1" ht="11.25">
      <c r="B364" s="143"/>
      <c r="D364" s="137" t="s">
        <v>145</v>
      </c>
      <c r="E364" s="144" t="s">
        <v>19</v>
      </c>
      <c r="F364" s="145" t="s">
        <v>497</v>
      </c>
      <c r="H364" s="146">
        <v>2.3580000000000001</v>
      </c>
      <c r="I364" s="147"/>
      <c r="L364" s="143"/>
      <c r="M364" s="148"/>
      <c r="T364" s="149"/>
      <c r="AT364" s="144" t="s">
        <v>145</v>
      </c>
      <c r="AU364" s="144" t="s">
        <v>132</v>
      </c>
      <c r="AV364" s="12" t="s">
        <v>81</v>
      </c>
      <c r="AW364" s="12" t="s">
        <v>32</v>
      </c>
      <c r="AX364" s="12" t="s">
        <v>71</v>
      </c>
      <c r="AY364" s="144" t="s">
        <v>131</v>
      </c>
    </row>
    <row r="365" spans="2:51" s="12" customFormat="1" ht="11.25">
      <c r="B365" s="143"/>
      <c r="D365" s="137" t="s">
        <v>145</v>
      </c>
      <c r="E365" s="144" t="s">
        <v>19</v>
      </c>
      <c r="F365" s="145" t="s">
        <v>498</v>
      </c>
      <c r="H365" s="146">
        <v>12.712</v>
      </c>
      <c r="I365" s="147"/>
      <c r="L365" s="143"/>
      <c r="M365" s="148"/>
      <c r="T365" s="149"/>
      <c r="AT365" s="144" t="s">
        <v>145</v>
      </c>
      <c r="AU365" s="144" t="s">
        <v>132</v>
      </c>
      <c r="AV365" s="12" t="s">
        <v>81</v>
      </c>
      <c r="AW365" s="12" t="s">
        <v>32</v>
      </c>
      <c r="AX365" s="12" t="s">
        <v>71</v>
      </c>
      <c r="AY365" s="144" t="s">
        <v>131</v>
      </c>
    </row>
    <row r="366" spans="2:51" s="12" customFormat="1" ht="11.25">
      <c r="B366" s="143"/>
      <c r="D366" s="137" t="s">
        <v>145</v>
      </c>
      <c r="E366" s="144" t="s">
        <v>19</v>
      </c>
      <c r="F366" s="145" t="s">
        <v>499</v>
      </c>
      <c r="H366" s="146">
        <v>12.939</v>
      </c>
      <c r="I366" s="147"/>
      <c r="L366" s="143"/>
      <c r="M366" s="148"/>
      <c r="T366" s="149"/>
      <c r="AT366" s="144" t="s">
        <v>145</v>
      </c>
      <c r="AU366" s="144" t="s">
        <v>132</v>
      </c>
      <c r="AV366" s="12" t="s">
        <v>81</v>
      </c>
      <c r="AW366" s="12" t="s">
        <v>32</v>
      </c>
      <c r="AX366" s="12" t="s">
        <v>71</v>
      </c>
      <c r="AY366" s="144" t="s">
        <v>131</v>
      </c>
    </row>
    <row r="367" spans="2:51" s="12" customFormat="1" ht="11.25">
      <c r="B367" s="143"/>
      <c r="D367" s="137" t="s">
        <v>145</v>
      </c>
      <c r="E367" s="144" t="s">
        <v>19</v>
      </c>
      <c r="F367" s="145" t="s">
        <v>500</v>
      </c>
      <c r="H367" s="146">
        <v>1.153</v>
      </c>
      <c r="I367" s="147"/>
      <c r="L367" s="143"/>
      <c r="M367" s="148"/>
      <c r="T367" s="149"/>
      <c r="AT367" s="144" t="s">
        <v>145</v>
      </c>
      <c r="AU367" s="144" t="s">
        <v>132</v>
      </c>
      <c r="AV367" s="12" t="s">
        <v>81</v>
      </c>
      <c r="AW367" s="12" t="s">
        <v>32</v>
      </c>
      <c r="AX367" s="12" t="s">
        <v>71</v>
      </c>
      <c r="AY367" s="144" t="s">
        <v>131</v>
      </c>
    </row>
    <row r="368" spans="2:51" s="12" customFormat="1" ht="11.25">
      <c r="B368" s="143"/>
      <c r="D368" s="137" t="s">
        <v>145</v>
      </c>
      <c r="E368" s="144" t="s">
        <v>19</v>
      </c>
      <c r="F368" s="145" t="s">
        <v>501</v>
      </c>
      <c r="H368" s="146">
        <v>12.939</v>
      </c>
      <c r="I368" s="147"/>
      <c r="L368" s="143"/>
      <c r="M368" s="148"/>
      <c r="T368" s="149"/>
      <c r="AT368" s="144" t="s">
        <v>145</v>
      </c>
      <c r="AU368" s="144" t="s">
        <v>132</v>
      </c>
      <c r="AV368" s="12" t="s">
        <v>81</v>
      </c>
      <c r="AW368" s="12" t="s">
        <v>32</v>
      </c>
      <c r="AX368" s="12" t="s">
        <v>71</v>
      </c>
      <c r="AY368" s="144" t="s">
        <v>131</v>
      </c>
    </row>
    <row r="369" spans="2:65" s="12" customFormat="1" ht="11.25">
      <c r="B369" s="143"/>
      <c r="D369" s="137" t="s">
        <v>145</v>
      </c>
      <c r="E369" s="144" t="s">
        <v>19</v>
      </c>
      <c r="F369" s="145" t="s">
        <v>502</v>
      </c>
      <c r="H369" s="146">
        <v>8.61</v>
      </c>
      <c r="I369" s="147"/>
      <c r="L369" s="143"/>
      <c r="M369" s="148"/>
      <c r="T369" s="149"/>
      <c r="AT369" s="144" t="s">
        <v>145</v>
      </c>
      <c r="AU369" s="144" t="s">
        <v>132</v>
      </c>
      <c r="AV369" s="12" t="s">
        <v>81</v>
      </c>
      <c r="AW369" s="12" t="s">
        <v>32</v>
      </c>
      <c r="AX369" s="12" t="s">
        <v>71</v>
      </c>
      <c r="AY369" s="144" t="s">
        <v>131</v>
      </c>
    </row>
    <row r="370" spans="2:65" s="12" customFormat="1" ht="11.25">
      <c r="B370" s="143"/>
      <c r="D370" s="137" t="s">
        <v>145</v>
      </c>
      <c r="E370" s="144" t="s">
        <v>19</v>
      </c>
      <c r="F370" s="145" t="s">
        <v>503</v>
      </c>
      <c r="H370" s="146">
        <v>3.9889999999999999</v>
      </c>
      <c r="I370" s="147"/>
      <c r="L370" s="143"/>
      <c r="M370" s="148"/>
      <c r="T370" s="149"/>
      <c r="AT370" s="144" t="s">
        <v>145</v>
      </c>
      <c r="AU370" s="144" t="s">
        <v>132</v>
      </c>
      <c r="AV370" s="12" t="s">
        <v>81</v>
      </c>
      <c r="AW370" s="12" t="s">
        <v>32</v>
      </c>
      <c r="AX370" s="12" t="s">
        <v>71</v>
      </c>
      <c r="AY370" s="144" t="s">
        <v>131</v>
      </c>
    </row>
    <row r="371" spans="2:65" s="12" customFormat="1" ht="11.25">
      <c r="B371" s="143"/>
      <c r="D371" s="137" t="s">
        <v>145</v>
      </c>
      <c r="E371" s="144" t="s">
        <v>19</v>
      </c>
      <c r="F371" s="145" t="s">
        <v>504</v>
      </c>
      <c r="H371" s="146">
        <v>0</v>
      </c>
      <c r="I371" s="147"/>
      <c r="L371" s="143"/>
      <c r="M371" s="148"/>
      <c r="T371" s="149"/>
      <c r="AT371" s="144" t="s">
        <v>145</v>
      </c>
      <c r="AU371" s="144" t="s">
        <v>132</v>
      </c>
      <c r="AV371" s="12" t="s">
        <v>81</v>
      </c>
      <c r="AW371" s="12" t="s">
        <v>32</v>
      </c>
      <c r="AX371" s="12" t="s">
        <v>71</v>
      </c>
      <c r="AY371" s="144" t="s">
        <v>131</v>
      </c>
    </row>
    <row r="372" spans="2:65" s="13" customFormat="1" ht="11.25">
      <c r="B372" s="150"/>
      <c r="D372" s="137" t="s">
        <v>145</v>
      </c>
      <c r="E372" s="151" t="s">
        <v>19</v>
      </c>
      <c r="F372" s="152" t="s">
        <v>168</v>
      </c>
      <c r="H372" s="153">
        <v>141.45099999999999</v>
      </c>
      <c r="I372" s="154"/>
      <c r="L372" s="150"/>
      <c r="M372" s="155"/>
      <c r="T372" s="156"/>
      <c r="AT372" s="151" t="s">
        <v>145</v>
      </c>
      <c r="AU372" s="151" t="s">
        <v>132</v>
      </c>
      <c r="AV372" s="13" t="s">
        <v>139</v>
      </c>
      <c r="AW372" s="13" t="s">
        <v>32</v>
      </c>
      <c r="AX372" s="13" t="s">
        <v>79</v>
      </c>
      <c r="AY372" s="151" t="s">
        <v>131</v>
      </c>
    </row>
    <row r="373" spans="2:65" s="1" customFormat="1" ht="16.5" customHeight="1">
      <c r="B373" s="33"/>
      <c r="C373" s="124" t="s">
        <v>505</v>
      </c>
      <c r="D373" s="124" t="s">
        <v>134</v>
      </c>
      <c r="E373" s="125" t="s">
        <v>506</v>
      </c>
      <c r="F373" s="126" t="s">
        <v>507</v>
      </c>
      <c r="G373" s="127" t="s">
        <v>208</v>
      </c>
      <c r="H373" s="128">
        <v>154.15</v>
      </c>
      <c r="I373" s="129"/>
      <c r="J373" s="130">
        <f>ROUND(I373*H373,2)</f>
        <v>0</v>
      </c>
      <c r="K373" s="126" t="s">
        <v>138</v>
      </c>
      <c r="L373" s="33"/>
      <c r="M373" s="131" t="s">
        <v>19</v>
      </c>
      <c r="N373" s="132" t="s">
        <v>42</v>
      </c>
      <c r="P373" s="133">
        <f>O373*H373</f>
        <v>0</v>
      </c>
      <c r="Q373" s="133">
        <v>0</v>
      </c>
      <c r="R373" s="133">
        <f>Q373*H373</f>
        <v>0</v>
      </c>
      <c r="S373" s="133">
        <v>8.9999999999999993E-3</v>
      </c>
      <c r="T373" s="134">
        <f>S373*H373</f>
        <v>1.3873499999999999</v>
      </c>
      <c r="AR373" s="135" t="s">
        <v>139</v>
      </c>
      <c r="AT373" s="135" t="s">
        <v>134</v>
      </c>
      <c r="AU373" s="135" t="s">
        <v>132</v>
      </c>
      <c r="AY373" s="18" t="s">
        <v>131</v>
      </c>
      <c r="BE373" s="136">
        <f>IF(N373="základní",J373,0)</f>
        <v>0</v>
      </c>
      <c r="BF373" s="136">
        <f>IF(N373="snížená",J373,0)</f>
        <v>0</v>
      </c>
      <c r="BG373" s="136">
        <f>IF(N373="zákl. přenesená",J373,0)</f>
        <v>0</v>
      </c>
      <c r="BH373" s="136">
        <f>IF(N373="sníž. přenesená",J373,0)</f>
        <v>0</v>
      </c>
      <c r="BI373" s="136">
        <f>IF(N373="nulová",J373,0)</f>
        <v>0</v>
      </c>
      <c r="BJ373" s="18" t="s">
        <v>79</v>
      </c>
      <c r="BK373" s="136">
        <f>ROUND(I373*H373,2)</f>
        <v>0</v>
      </c>
      <c r="BL373" s="18" t="s">
        <v>139</v>
      </c>
      <c r="BM373" s="135" t="s">
        <v>508</v>
      </c>
    </row>
    <row r="374" spans="2:65" s="1" customFormat="1" ht="19.5">
      <c r="B374" s="33"/>
      <c r="D374" s="137" t="s">
        <v>141</v>
      </c>
      <c r="F374" s="138" t="s">
        <v>509</v>
      </c>
      <c r="I374" s="139"/>
      <c r="L374" s="33"/>
      <c r="M374" s="140"/>
      <c r="T374" s="54"/>
      <c r="AT374" s="18" t="s">
        <v>141</v>
      </c>
      <c r="AU374" s="18" t="s">
        <v>132</v>
      </c>
    </row>
    <row r="375" spans="2:65" s="1" customFormat="1" ht="11.25">
      <c r="B375" s="33"/>
      <c r="D375" s="141" t="s">
        <v>143</v>
      </c>
      <c r="F375" s="142" t="s">
        <v>510</v>
      </c>
      <c r="I375" s="139"/>
      <c r="L375" s="33"/>
      <c r="M375" s="140"/>
      <c r="T375" s="54"/>
      <c r="AT375" s="18" t="s">
        <v>143</v>
      </c>
      <c r="AU375" s="18" t="s">
        <v>132</v>
      </c>
    </row>
    <row r="376" spans="2:65" s="14" customFormat="1" ht="11.25">
      <c r="B376" s="157"/>
      <c r="D376" s="137" t="s">
        <v>145</v>
      </c>
      <c r="E376" s="158" t="s">
        <v>19</v>
      </c>
      <c r="F376" s="159" t="s">
        <v>487</v>
      </c>
      <c r="H376" s="158" t="s">
        <v>19</v>
      </c>
      <c r="I376" s="160"/>
      <c r="L376" s="157"/>
      <c r="M376" s="161"/>
      <c r="T376" s="162"/>
      <c r="AT376" s="158" t="s">
        <v>145</v>
      </c>
      <c r="AU376" s="158" t="s">
        <v>132</v>
      </c>
      <c r="AV376" s="14" t="s">
        <v>79</v>
      </c>
      <c r="AW376" s="14" t="s">
        <v>32</v>
      </c>
      <c r="AX376" s="14" t="s">
        <v>71</v>
      </c>
      <c r="AY376" s="158" t="s">
        <v>131</v>
      </c>
    </row>
    <row r="377" spans="2:65" s="12" customFormat="1" ht="11.25">
      <c r="B377" s="143"/>
      <c r="D377" s="137" t="s">
        <v>145</v>
      </c>
      <c r="E377" s="144" t="s">
        <v>19</v>
      </c>
      <c r="F377" s="145" t="s">
        <v>511</v>
      </c>
      <c r="H377" s="146">
        <v>58.9</v>
      </c>
      <c r="I377" s="147"/>
      <c r="L377" s="143"/>
      <c r="M377" s="148"/>
      <c r="T377" s="149"/>
      <c r="AT377" s="144" t="s">
        <v>145</v>
      </c>
      <c r="AU377" s="144" t="s">
        <v>132</v>
      </c>
      <c r="AV377" s="12" t="s">
        <v>81</v>
      </c>
      <c r="AW377" s="12" t="s">
        <v>32</v>
      </c>
      <c r="AX377" s="12" t="s">
        <v>71</v>
      </c>
      <c r="AY377" s="144" t="s">
        <v>131</v>
      </c>
    </row>
    <row r="378" spans="2:65" s="12" customFormat="1" ht="11.25">
      <c r="B378" s="143"/>
      <c r="D378" s="137" t="s">
        <v>145</v>
      </c>
      <c r="E378" s="144" t="s">
        <v>19</v>
      </c>
      <c r="F378" s="145" t="s">
        <v>512</v>
      </c>
      <c r="H378" s="146">
        <v>3.14</v>
      </c>
      <c r="I378" s="147"/>
      <c r="L378" s="143"/>
      <c r="M378" s="148"/>
      <c r="T378" s="149"/>
      <c r="AT378" s="144" t="s">
        <v>145</v>
      </c>
      <c r="AU378" s="144" t="s">
        <v>132</v>
      </c>
      <c r="AV378" s="12" t="s">
        <v>81</v>
      </c>
      <c r="AW378" s="12" t="s">
        <v>32</v>
      </c>
      <c r="AX378" s="12" t="s">
        <v>71</v>
      </c>
      <c r="AY378" s="144" t="s">
        <v>131</v>
      </c>
    </row>
    <row r="379" spans="2:65" s="12" customFormat="1" ht="11.25">
      <c r="B379" s="143"/>
      <c r="D379" s="137" t="s">
        <v>145</v>
      </c>
      <c r="E379" s="144" t="s">
        <v>19</v>
      </c>
      <c r="F379" s="145" t="s">
        <v>513</v>
      </c>
      <c r="H379" s="146">
        <v>3.05</v>
      </c>
      <c r="I379" s="147"/>
      <c r="L379" s="143"/>
      <c r="M379" s="148"/>
      <c r="T379" s="149"/>
      <c r="AT379" s="144" t="s">
        <v>145</v>
      </c>
      <c r="AU379" s="144" t="s">
        <v>132</v>
      </c>
      <c r="AV379" s="12" t="s">
        <v>81</v>
      </c>
      <c r="AW379" s="12" t="s">
        <v>32</v>
      </c>
      <c r="AX379" s="12" t="s">
        <v>71</v>
      </c>
      <c r="AY379" s="144" t="s">
        <v>131</v>
      </c>
    </row>
    <row r="380" spans="2:65" s="12" customFormat="1" ht="11.25">
      <c r="B380" s="143"/>
      <c r="D380" s="137" t="s">
        <v>145</v>
      </c>
      <c r="E380" s="144" t="s">
        <v>19</v>
      </c>
      <c r="F380" s="145" t="s">
        <v>514</v>
      </c>
      <c r="H380" s="146">
        <v>0</v>
      </c>
      <c r="I380" s="147"/>
      <c r="L380" s="143"/>
      <c r="M380" s="148"/>
      <c r="T380" s="149"/>
      <c r="AT380" s="144" t="s">
        <v>145</v>
      </c>
      <c r="AU380" s="144" t="s">
        <v>132</v>
      </c>
      <c r="AV380" s="12" t="s">
        <v>81</v>
      </c>
      <c r="AW380" s="12" t="s">
        <v>32</v>
      </c>
      <c r="AX380" s="12" t="s">
        <v>71</v>
      </c>
      <c r="AY380" s="144" t="s">
        <v>131</v>
      </c>
    </row>
    <row r="381" spans="2:65" s="12" customFormat="1" ht="11.25">
      <c r="B381" s="143"/>
      <c r="D381" s="137" t="s">
        <v>145</v>
      </c>
      <c r="E381" s="144" t="s">
        <v>19</v>
      </c>
      <c r="F381" s="145" t="s">
        <v>515</v>
      </c>
      <c r="H381" s="146">
        <v>3.76</v>
      </c>
      <c r="I381" s="147"/>
      <c r="L381" s="143"/>
      <c r="M381" s="148"/>
      <c r="T381" s="149"/>
      <c r="AT381" s="144" t="s">
        <v>145</v>
      </c>
      <c r="AU381" s="144" t="s">
        <v>132</v>
      </c>
      <c r="AV381" s="12" t="s">
        <v>81</v>
      </c>
      <c r="AW381" s="12" t="s">
        <v>32</v>
      </c>
      <c r="AX381" s="12" t="s">
        <v>71</v>
      </c>
      <c r="AY381" s="144" t="s">
        <v>131</v>
      </c>
    </row>
    <row r="382" spans="2:65" s="12" customFormat="1" ht="11.25">
      <c r="B382" s="143"/>
      <c r="D382" s="137" t="s">
        <v>145</v>
      </c>
      <c r="E382" s="144" t="s">
        <v>19</v>
      </c>
      <c r="F382" s="145" t="s">
        <v>516</v>
      </c>
      <c r="H382" s="146">
        <v>0</v>
      </c>
      <c r="I382" s="147"/>
      <c r="L382" s="143"/>
      <c r="M382" s="148"/>
      <c r="T382" s="149"/>
      <c r="AT382" s="144" t="s">
        <v>145</v>
      </c>
      <c r="AU382" s="144" t="s">
        <v>132</v>
      </c>
      <c r="AV382" s="12" t="s">
        <v>81</v>
      </c>
      <c r="AW382" s="12" t="s">
        <v>32</v>
      </c>
      <c r="AX382" s="12" t="s">
        <v>71</v>
      </c>
      <c r="AY382" s="144" t="s">
        <v>131</v>
      </c>
    </row>
    <row r="383" spans="2:65" s="12" customFormat="1" ht="11.25">
      <c r="B383" s="143"/>
      <c r="D383" s="137" t="s">
        <v>145</v>
      </c>
      <c r="E383" s="144" t="s">
        <v>19</v>
      </c>
      <c r="F383" s="145" t="s">
        <v>517</v>
      </c>
      <c r="H383" s="146">
        <v>12.38</v>
      </c>
      <c r="I383" s="147"/>
      <c r="L383" s="143"/>
      <c r="M383" s="148"/>
      <c r="T383" s="149"/>
      <c r="AT383" s="144" t="s">
        <v>145</v>
      </c>
      <c r="AU383" s="144" t="s">
        <v>132</v>
      </c>
      <c r="AV383" s="12" t="s">
        <v>81</v>
      </c>
      <c r="AW383" s="12" t="s">
        <v>32</v>
      </c>
      <c r="AX383" s="12" t="s">
        <v>71</v>
      </c>
      <c r="AY383" s="144" t="s">
        <v>131</v>
      </c>
    </row>
    <row r="384" spans="2:65" s="12" customFormat="1" ht="11.25">
      <c r="B384" s="143"/>
      <c r="D384" s="137" t="s">
        <v>145</v>
      </c>
      <c r="E384" s="144" t="s">
        <v>19</v>
      </c>
      <c r="F384" s="145" t="s">
        <v>518</v>
      </c>
      <c r="H384" s="146">
        <v>14.82</v>
      </c>
      <c r="I384" s="147"/>
      <c r="L384" s="143"/>
      <c r="M384" s="148"/>
      <c r="T384" s="149"/>
      <c r="AT384" s="144" t="s">
        <v>145</v>
      </c>
      <c r="AU384" s="144" t="s">
        <v>132</v>
      </c>
      <c r="AV384" s="12" t="s">
        <v>81</v>
      </c>
      <c r="AW384" s="12" t="s">
        <v>32</v>
      </c>
      <c r="AX384" s="12" t="s">
        <v>71</v>
      </c>
      <c r="AY384" s="144" t="s">
        <v>131</v>
      </c>
    </row>
    <row r="385" spans="2:65" s="12" customFormat="1" ht="11.25">
      <c r="B385" s="143"/>
      <c r="D385" s="137" t="s">
        <v>145</v>
      </c>
      <c r="E385" s="144" t="s">
        <v>19</v>
      </c>
      <c r="F385" s="145" t="s">
        <v>519</v>
      </c>
      <c r="H385" s="146">
        <v>8.99</v>
      </c>
      <c r="I385" s="147"/>
      <c r="L385" s="143"/>
      <c r="M385" s="148"/>
      <c r="T385" s="149"/>
      <c r="AT385" s="144" t="s">
        <v>145</v>
      </c>
      <c r="AU385" s="144" t="s">
        <v>132</v>
      </c>
      <c r="AV385" s="12" t="s">
        <v>81</v>
      </c>
      <c r="AW385" s="12" t="s">
        <v>32</v>
      </c>
      <c r="AX385" s="12" t="s">
        <v>71</v>
      </c>
      <c r="AY385" s="144" t="s">
        <v>131</v>
      </c>
    </row>
    <row r="386" spans="2:65" s="12" customFormat="1" ht="11.25">
      <c r="B386" s="143"/>
      <c r="D386" s="137" t="s">
        <v>145</v>
      </c>
      <c r="E386" s="144" t="s">
        <v>19</v>
      </c>
      <c r="F386" s="145" t="s">
        <v>520</v>
      </c>
      <c r="H386" s="146">
        <v>0</v>
      </c>
      <c r="I386" s="147"/>
      <c r="L386" s="143"/>
      <c r="M386" s="148"/>
      <c r="T386" s="149"/>
      <c r="AT386" s="144" t="s">
        <v>145</v>
      </c>
      <c r="AU386" s="144" t="s">
        <v>132</v>
      </c>
      <c r="AV386" s="12" t="s">
        <v>81</v>
      </c>
      <c r="AW386" s="12" t="s">
        <v>32</v>
      </c>
      <c r="AX386" s="12" t="s">
        <v>71</v>
      </c>
      <c r="AY386" s="144" t="s">
        <v>131</v>
      </c>
    </row>
    <row r="387" spans="2:65" s="12" customFormat="1" ht="11.25">
      <c r="B387" s="143"/>
      <c r="D387" s="137" t="s">
        <v>145</v>
      </c>
      <c r="E387" s="144" t="s">
        <v>19</v>
      </c>
      <c r="F387" s="145" t="s">
        <v>521</v>
      </c>
      <c r="H387" s="146">
        <v>12.18</v>
      </c>
      <c r="I387" s="147"/>
      <c r="L387" s="143"/>
      <c r="M387" s="148"/>
      <c r="T387" s="149"/>
      <c r="AT387" s="144" t="s">
        <v>145</v>
      </c>
      <c r="AU387" s="144" t="s">
        <v>132</v>
      </c>
      <c r="AV387" s="12" t="s">
        <v>81</v>
      </c>
      <c r="AW387" s="12" t="s">
        <v>32</v>
      </c>
      <c r="AX387" s="12" t="s">
        <v>71</v>
      </c>
      <c r="AY387" s="144" t="s">
        <v>131</v>
      </c>
    </row>
    <row r="388" spans="2:65" s="12" customFormat="1" ht="11.25">
      <c r="B388" s="143"/>
      <c r="D388" s="137" t="s">
        <v>145</v>
      </c>
      <c r="E388" s="144" t="s">
        <v>19</v>
      </c>
      <c r="F388" s="145" t="s">
        <v>522</v>
      </c>
      <c r="H388" s="146">
        <v>14.78</v>
      </c>
      <c r="I388" s="147"/>
      <c r="L388" s="143"/>
      <c r="M388" s="148"/>
      <c r="T388" s="149"/>
      <c r="AT388" s="144" t="s">
        <v>145</v>
      </c>
      <c r="AU388" s="144" t="s">
        <v>132</v>
      </c>
      <c r="AV388" s="12" t="s">
        <v>81</v>
      </c>
      <c r="AW388" s="12" t="s">
        <v>32</v>
      </c>
      <c r="AX388" s="12" t="s">
        <v>71</v>
      </c>
      <c r="AY388" s="144" t="s">
        <v>131</v>
      </c>
    </row>
    <row r="389" spans="2:65" s="12" customFormat="1" ht="11.25">
      <c r="B389" s="143"/>
      <c r="D389" s="137" t="s">
        <v>145</v>
      </c>
      <c r="E389" s="144" t="s">
        <v>19</v>
      </c>
      <c r="F389" s="145" t="s">
        <v>523</v>
      </c>
      <c r="H389" s="146">
        <v>0</v>
      </c>
      <c r="I389" s="147"/>
      <c r="L389" s="143"/>
      <c r="M389" s="148"/>
      <c r="T389" s="149"/>
      <c r="AT389" s="144" t="s">
        <v>145</v>
      </c>
      <c r="AU389" s="144" t="s">
        <v>132</v>
      </c>
      <c r="AV389" s="12" t="s">
        <v>81</v>
      </c>
      <c r="AW389" s="12" t="s">
        <v>32</v>
      </c>
      <c r="AX389" s="12" t="s">
        <v>71</v>
      </c>
      <c r="AY389" s="144" t="s">
        <v>131</v>
      </c>
    </row>
    <row r="390" spans="2:65" s="12" customFormat="1" ht="11.25">
      <c r="B390" s="143"/>
      <c r="D390" s="137" t="s">
        <v>145</v>
      </c>
      <c r="E390" s="144" t="s">
        <v>19</v>
      </c>
      <c r="F390" s="145" t="s">
        <v>524</v>
      </c>
      <c r="H390" s="146">
        <v>14.78</v>
      </c>
      <c r="I390" s="147"/>
      <c r="L390" s="143"/>
      <c r="M390" s="148"/>
      <c r="T390" s="149"/>
      <c r="AT390" s="144" t="s">
        <v>145</v>
      </c>
      <c r="AU390" s="144" t="s">
        <v>132</v>
      </c>
      <c r="AV390" s="12" t="s">
        <v>81</v>
      </c>
      <c r="AW390" s="12" t="s">
        <v>32</v>
      </c>
      <c r="AX390" s="12" t="s">
        <v>71</v>
      </c>
      <c r="AY390" s="144" t="s">
        <v>131</v>
      </c>
    </row>
    <row r="391" spans="2:65" s="12" customFormat="1" ht="11.25">
      <c r="B391" s="143"/>
      <c r="D391" s="137" t="s">
        <v>145</v>
      </c>
      <c r="E391" s="144" t="s">
        <v>19</v>
      </c>
      <c r="F391" s="145" t="s">
        <v>525</v>
      </c>
      <c r="H391" s="146">
        <v>7.37</v>
      </c>
      <c r="I391" s="147"/>
      <c r="L391" s="143"/>
      <c r="M391" s="148"/>
      <c r="T391" s="149"/>
      <c r="AT391" s="144" t="s">
        <v>145</v>
      </c>
      <c r="AU391" s="144" t="s">
        <v>132</v>
      </c>
      <c r="AV391" s="12" t="s">
        <v>81</v>
      </c>
      <c r="AW391" s="12" t="s">
        <v>32</v>
      </c>
      <c r="AX391" s="12" t="s">
        <v>71</v>
      </c>
      <c r="AY391" s="144" t="s">
        <v>131</v>
      </c>
    </row>
    <row r="392" spans="2:65" s="12" customFormat="1" ht="11.25">
      <c r="B392" s="143"/>
      <c r="D392" s="137" t="s">
        <v>145</v>
      </c>
      <c r="E392" s="144" t="s">
        <v>19</v>
      </c>
      <c r="F392" s="145" t="s">
        <v>526</v>
      </c>
      <c r="H392" s="146">
        <v>0</v>
      </c>
      <c r="I392" s="147"/>
      <c r="L392" s="143"/>
      <c r="M392" s="148"/>
      <c r="T392" s="149"/>
      <c r="AT392" s="144" t="s">
        <v>145</v>
      </c>
      <c r="AU392" s="144" t="s">
        <v>132</v>
      </c>
      <c r="AV392" s="12" t="s">
        <v>81</v>
      </c>
      <c r="AW392" s="12" t="s">
        <v>32</v>
      </c>
      <c r="AX392" s="12" t="s">
        <v>71</v>
      </c>
      <c r="AY392" s="144" t="s">
        <v>131</v>
      </c>
    </row>
    <row r="393" spans="2:65" s="12" customFormat="1" ht="11.25">
      <c r="B393" s="143"/>
      <c r="D393" s="137" t="s">
        <v>145</v>
      </c>
      <c r="E393" s="144" t="s">
        <v>19</v>
      </c>
      <c r="F393" s="145" t="s">
        <v>527</v>
      </c>
      <c r="H393" s="146">
        <v>0</v>
      </c>
      <c r="I393" s="147"/>
      <c r="L393" s="143"/>
      <c r="M393" s="148"/>
      <c r="T393" s="149"/>
      <c r="AT393" s="144" t="s">
        <v>145</v>
      </c>
      <c r="AU393" s="144" t="s">
        <v>132</v>
      </c>
      <c r="AV393" s="12" t="s">
        <v>81</v>
      </c>
      <c r="AW393" s="12" t="s">
        <v>32</v>
      </c>
      <c r="AX393" s="12" t="s">
        <v>71</v>
      </c>
      <c r="AY393" s="144" t="s">
        <v>131</v>
      </c>
    </row>
    <row r="394" spans="2:65" s="13" customFormat="1" ht="11.25">
      <c r="B394" s="150"/>
      <c r="D394" s="137" t="s">
        <v>145</v>
      </c>
      <c r="E394" s="151" t="s">
        <v>19</v>
      </c>
      <c r="F394" s="152" t="s">
        <v>168</v>
      </c>
      <c r="H394" s="153">
        <v>154.15</v>
      </c>
      <c r="I394" s="154"/>
      <c r="L394" s="150"/>
      <c r="M394" s="155"/>
      <c r="T394" s="156"/>
      <c r="AT394" s="151" t="s">
        <v>145</v>
      </c>
      <c r="AU394" s="151" t="s">
        <v>132</v>
      </c>
      <c r="AV394" s="13" t="s">
        <v>139</v>
      </c>
      <c r="AW394" s="13" t="s">
        <v>32</v>
      </c>
      <c r="AX394" s="13" t="s">
        <v>79</v>
      </c>
      <c r="AY394" s="151" t="s">
        <v>131</v>
      </c>
    </row>
    <row r="395" spans="2:65" s="1" customFormat="1" ht="24.2" customHeight="1">
      <c r="B395" s="33"/>
      <c r="C395" s="124" t="s">
        <v>528</v>
      </c>
      <c r="D395" s="124" t="s">
        <v>134</v>
      </c>
      <c r="E395" s="125" t="s">
        <v>529</v>
      </c>
      <c r="F395" s="126" t="s">
        <v>530</v>
      </c>
      <c r="G395" s="127" t="s">
        <v>156</v>
      </c>
      <c r="H395" s="128">
        <v>50.546999999999997</v>
      </c>
      <c r="I395" s="129"/>
      <c r="J395" s="130">
        <f>ROUND(I395*H395,2)</f>
        <v>0</v>
      </c>
      <c r="K395" s="126" t="s">
        <v>138</v>
      </c>
      <c r="L395" s="33"/>
      <c r="M395" s="131" t="s">
        <v>19</v>
      </c>
      <c r="N395" s="132" t="s">
        <v>42</v>
      </c>
      <c r="P395" s="133">
        <f>O395*H395</f>
        <v>0</v>
      </c>
      <c r="Q395" s="133">
        <v>0</v>
      </c>
      <c r="R395" s="133">
        <f>Q395*H395</f>
        <v>0</v>
      </c>
      <c r="S395" s="133">
        <v>6.8000000000000005E-2</v>
      </c>
      <c r="T395" s="134">
        <f>S395*H395</f>
        <v>3.4371960000000001</v>
      </c>
      <c r="AR395" s="135" t="s">
        <v>139</v>
      </c>
      <c r="AT395" s="135" t="s">
        <v>134</v>
      </c>
      <c r="AU395" s="135" t="s">
        <v>132</v>
      </c>
      <c r="AY395" s="18" t="s">
        <v>131</v>
      </c>
      <c r="BE395" s="136">
        <f>IF(N395="základní",J395,0)</f>
        <v>0</v>
      </c>
      <c r="BF395" s="136">
        <f>IF(N395="snížená",J395,0)</f>
        <v>0</v>
      </c>
      <c r="BG395" s="136">
        <f>IF(N395="zákl. přenesená",J395,0)</f>
        <v>0</v>
      </c>
      <c r="BH395" s="136">
        <f>IF(N395="sníž. přenesená",J395,0)</f>
        <v>0</v>
      </c>
      <c r="BI395" s="136">
        <f>IF(N395="nulová",J395,0)</f>
        <v>0</v>
      </c>
      <c r="BJ395" s="18" t="s">
        <v>79</v>
      </c>
      <c r="BK395" s="136">
        <f>ROUND(I395*H395,2)</f>
        <v>0</v>
      </c>
      <c r="BL395" s="18" t="s">
        <v>139</v>
      </c>
      <c r="BM395" s="135" t="s">
        <v>531</v>
      </c>
    </row>
    <row r="396" spans="2:65" s="1" customFormat="1" ht="29.25">
      <c r="B396" s="33"/>
      <c r="D396" s="137" t="s">
        <v>141</v>
      </c>
      <c r="F396" s="138" t="s">
        <v>532</v>
      </c>
      <c r="I396" s="139"/>
      <c r="L396" s="33"/>
      <c r="M396" s="140"/>
      <c r="T396" s="54"/>
      <c r="AT396" s="18" t="s">
        <v>141</v>
      </c>
      <c r="AU396" s="18" t="s">
        <v>132</v>
      </c>
    </row>
    <row r="397" spans="2:65" s="1" customFormat="1" ht="11.25">
      <c r="B397" s="33"/>
      <c r="D397" s="141" t="s">
        <v>143</v>
      </c>
      <c r="F397" s="142" t="s">
        <v>533</v>
      </c>
      <c r="I397" s="139"/>
      <c r="L397" s="33"/>
      <c r="M397" s="140"/>
      <c r="T397" s="54"/>
      <c r="AT397" s="18" t="s">
        <v>143</v>
      </c>
      <c r="AU397" s="18" t="s">
        <v>132</v>
      </c>
    </row>
    <row r="398" spans="2:65" s="14" customFormat="1" ht="11.25">
      <c r="B398" s="157"/>
      <c r="D398" s="137" t="s">
        <v>145</v>
      </c>
      <c r="E398" s="158" t="s">
        <v>19</v>
      </c>
      <c r="F398" s="159" t="s">
        <v>534</v>
      </c>
      <c r="H398" s="158" t="s">
        <v>19</v>
      </c>
      <c r="I398" s="160"/>
      <c r="L398" s="157"/>
      <c r="M398" s="161"/>
      <c r="T398" s="162"/>
      <c r="AT398" s="158" t="s">
        <v>145</v>
      </c>
      <c r="AU398" s="158" t="s">
        <v>132</v>
      </c>
      <c r="AV398" s="14" t="s">
        <v>79</v>
      </c>
      <c r="AW398" s="14" t="s">
        <v>32</v>
      </c>
      <c r="AX398" s="14" t="s">
        <v>71</v>
      </c>
      <c r="AY398" s="158" t="s">
        <v>131</v>
      </c>
    </row>
    <row r="399" spans="2:65" s="12" customFormat="1" ht="11.25">
      <c r="B399" s="143"/>
      <c r="D399" s="137" t="s">
        <v>145</v>
      </c>
      <c r="E399" s="144" t="s">
        <v>19</v>
      </c>
      <c r="F399" s="145" t="s">
        <v>535</v>
      </c>
      <c r="H399" s="146">
        <v>0</v>
      </c>
      <c r="I399" s="147"/>
      <c r="L399" s="143"/>
      <c r="M399" s="148"/>
      <c r="T399" s="149"/>
      <c r="AT399" s="144" t="s">
        <v>145</v>
      </c>
      <c r="AU399" s="144" t="s">
        <v>132</v>
      </c>
      <c r="AV399" s="12" t="s">
        <v>81</v>
      </c>
      <c r="AW399" s="12" t="s">
        <v>32</v>
      </c>
      <c r="AX399" s="12" t="s">
        <v>71</v>
      </c>
      <c r="AY399" s="144" t="s">
        <v>131</v>
      </c>
    </row>
    <row r="400" spans="2:65" s="12" customFormat="1" ht="11.25">
      <c r="B400" s="143"/>
      <c r="D400" s="137" t="s">
        <v>145</v>
      </c>
      <c r="E400" s="144" t="s">
        <v>19</v>
      </c>
      <c r="F400" s="145" t="s">
        <v>536</v>
      </c>
      <c r="H400" s="146">
        <v>2.7</v>
      </c>
      <c r="I400" s="147"/>
      <c r="L400" s="143"/>
      <c r="M400" s="148"/>
      <c r="T400" s="149"/>
      <c r="AT400" s="144" t="s">
        <v>145</v>
      </c>
      <c r="AU400" s="144" t="s">
        <v>132</v>
      </c>
      <c r="AV400" s="12" t="s">
        <v>81</v>
      </c>
      <c r="AW400" s="12" t="s">
        <v>32</v>
      </c>
      <c r="AX400" s="12" t="s">
        <v>71</v>
      </c>
      <c r="AY400" s="144" t="s">
        <v>131</v>
      </c>
    </row>
    <row r="401" spans="2:51" s="12" customFormat="1" ht="11.25">
      <c r="B401" s="143"/>
      <c r="D401" s="137" t="s">
        <v>145</v>
      </c>
      <c r="E401" s="144" t="s">
        <v>19</v>
      </c>
      <c r="F401" s="145" t="s">
        <v>537</v>
      </c>
      <c r="H401" s="146">
        <v>4.8600000000000003</v>
      </c>
      <c r="I401" s="147"/>
      <c r="L401" s="143"/>
      <c r="M401" s="148"/>
      <c r="T401" s="149"/>
      <c r="AT401" s="144" t="s">
        <v>145</v>
      </c>
      <c r="AU401" s="144" t="s">
        <v>132</v>
      </c>
      <c r="AV401" s="12" t="s">
        <v>81</v>
      </c>
      <c r="AW401" s="12" t="s">
        <v>32</v>
      </c>
      <c r="AX401" s="12" t="s">
        <v>71</v>
      </c>
      <c r="AY401" s="144" t="s">
        <v>131</v>
      </c>
    </row>
    <row r="402" spans="2:51" s="12" customFormat="1" ht="11.25">
      <c r="B402" s="143"/>
      <c r="D402" s="137" t="s">
        <v>145</v>
      </c>
      <c r="E402" s="144" t="s">
        <v>19</v>
      </c>
      <c r="F402" s="145" t="s">
        <v>514</v>
      </c>
      <c r="H402" s="146">
        <v>0</v>
      </c>
      <c r="I402" s="147"/>
      <c r="L402" s="143"/>
      <c r="M402" s="148"/>
      <c r="T402" s="149"/>
      <c r="AT402" s="144" t="s">
        <v>145</v>
      </c>
      <c r="AU402" s="144" t="s">
        <v>132</v>
      </c>
      <c r="AV402" s="12" t="s">
        <v>81</v>
      </c>
      <c r="AW402" s="12" t="s">
        <v>32</v>
      </c>
      <c r="AX402" s="12" t="s">
        <v>71</v>
      </c>
      <c r="AY402" s="144" t="s">
        <v>131</v>
      </c>
    </row>
    <row r="403" spans="2:51" s="12" customFormat="1" ht="11.25">
      <c r="B403" s="143"/>
      <c r="D403" s="137" t="s">
        <v>145</v>
      </c>
      <c r="E403" s="144" t="s">
        <v>19</v>
      </c>
      <c r="F403" s="145" t="s">
        <v>538</v>
      </c>
      <c r="H403" s="146">
        <v>6.1379999999999999</v>
      </c>
      <c r="I403" s="147"/>
      <c r="L403" s="143"/>
      <c r="M403" s="148"/>
      <c r="T403" s="149"/>
      <c r="AT403" s="144" t="s">
        <v>145</v>
      </c>
      <c r="AU403" s="144" t="s">
        <v>132</v>
      </c>
      <c r="AV403" s="12" t="s">
        <v>81</v>
      </c>
      <c r="AW403" s="12" t="s">
        <v>32</v>
      </c>
      <c r="AX403" s="12" t="s">
        <v>71</v>
      </c>
      <c r="AY403" s="144" t="s">
        <v>131</v>
      </c>
    </row>
    <row r="404" spans="2:51" s="12" customFormat="1" ht="11.25">
      <c r="B404" s="143"/>
      <c r="D404" s="137" t="s">
        <v>145</v>
      </c>
      <c r="E404" s="144" t="s">
        <v>19</v>
      </c>
      <c r="F404" s="145" t="s">
        <v>516</v>
      </c>
      <c r="H404" s="146">
        <v>0</v>
      </c>
      <c r="I404" s="147"/>
      <c r="L404" s="143"/>
      <c r="M404" s="148"/>
      <c r="T404" s="149"/>
      <c r="AT404" s="144" t="s">
        <v>145</v>
      </c>
      <c r="AU404" s="144" t="s">
        <v>132</v>
      </c>
      <c r="AV404" s="12" t="s">
        <v>81</v>
      </c>
      <c r="AW404" s="12" t="s">
        <v>32</v>
      </c>
      <c r="AX404" s="12" t="s">
        <v>71</v>
      </c>
      <c r="AY404" s="144" t="s">
        <v>131</v>
      </c>
    </row>
    <row r="405" spans="2:51" s="12" customFormat="1" ht="11.25">
      <c r="B405" s="143"/>
      <c r="D405" s="137" t="s">
        <v>145</v>
      </c>
      <c r="E405" s="144" t="s">
        <v>19</v>
      </c>
      <c r="F405" s="145" t="s">
        <v>539</v>
      </c>
      <c r="H405" s="146">
        <v>0</v>
      </c>
      <c r="I405" s="147"/>
      <c r="L405" s="143"/>
      <c r="M405" s="148"/>
      <c r="T405" s="149"/>
      <c r="AT405" s="144" t="s">
        <v>145</v>
      </c>
      <c r="AU405" s="144" t="s">
        <v>132</v>
      </c>
      <c r="AV405" s="12" t="s">
        <v>81</v>
      </c>
      <c r="AW405" s="12" t="s">
        <v>32</v>
      </c>
      <c r="AX405" s="12" t="s">
        <v>71</v>
      </c>
      <c r="AY405" s="144" t="s">
        <v>131</v>
      </c>
    </row>
    <row r="406" spans="2:51" s="12" customFormat="1" ht="11.25">
      <c r="B406" s="143"/>
      <c r="D406" s="137" t="s">
        <v>145</v>
      </c>
      <c r="E406" s="144" t="s">
        <v>19</v>
      </c>
      <c r="F406" s="145" t="s">
        <v>540</v>
      </c>
      <c r="H406" s="146">
        <v>0</v>
      </c>
      <c r="I406" s="147"/>
      <c r="L406" s="143"/>
      <c r="M406" s="148"/>
      <c r="T406" s="149"/>
      <c r="AT406" s="144" t="s">
        <v>145</v>
      </c>
      <c r="AU406" s="144" t="s">
        <v>132</v>
      </c>
      <c r="AV406" s="12" t="s">
        <v>81</v>
      </c>
      <c r="AW406" s="12" t="s">
        <v>32</v>
      </c>
      <c r="AX406" s="12" t="s">
        <v>71</v>
      </c>
      <c r="AY406" s="144" t="s">
        <v>131</v>
      </c>
    </row>
    <row r="407" spans="2:51" s="12" customFormat="1" ht="11.25">
      <c r="B407" s="143"/>
      <c r="D407" s="137" t="s">
        <v>145</v>
      </c>
      <c r="E407" s="144" t="s">
        <v>19</v>
      </c>
      <c r="F407" s="145" t="s">
        <v>541</v>
      </c>
      <c r="H407" s="146">
        <v>2.7</v>
      </c>
      <c r="I407" s="147"/>
      <c r="L407" s="143"/>
      <c r="M407" s="148"/>
      <c r="T407" s="149"/>
      <c r="AT407" s="144" t="s">
        <v>145</v>
      </c>
      <c r="AU407" s="144" t="s">
        <v>132</v>
      </c>
      <c r="AV407" s="12" t="s">
        <v>81</v>
      </c>
      <c r="AW407" s="12" t="s">
        <v>32</v>
      </c>
      <c r="AX407" s="12" t="s">
        <v>71</v>
      </c>
      <c r="AY407" s="144" t="s">
        <v>131</v>
      </c>
    </row>
    <row r="408" spans="2:51" s="12" customFormat="1" ht="11.25">
      <c r="B408" s="143"/>
      <c r="D408" s="137" t="s">
        <v>145</v>
      </c>
      <c r="E408" s="144" t="s">
        <v>19</v>
      </c>
      <c r="F408" s="145" t="s">
        <v>542</v>
      </c>
      <c r="H408" s="146">
        <v>3.96</v>
      </c>
      <c r="I408" s="147"/>
      <c r="L408" s="143"/>
      <c r="M408" s="148"/>
      <c r="T408" s="149"/>
      <c r="AT408" s="144" t="s">
        <v>145</v>
      </c>
      <c r="AU408" s="144" t="s">
        <v>132</v>
      </c>
      <c r="AV408" s="12" t="s">
        <v>81</v>
      </c>
      <c r="AW408" s="12" t="s">
        <v>32</v>
      </c>
      <c r="AX408" s="12" t="s">
        <v>71</v>
      </c>
      <c r="AY408" s="144" t="s">
        <v>131</v>
      </c>
    </row>
    <row r="409" spans="2:51" s="12" customFormat="1" ht="11.25">
      <c r="B409" s="143"/>
      <c r="D409" s="137" t="s">
        <v>145</v>
      </c>
      <c r="E409" s="144" t="s">
        <v>19</v>
      </c>
      <c r="F409" s="145" t="s">
        <v>543</v>
      </c>
      <c r="H409" s="146">
        <v>4.5</v>
      </c>
      <c r="I409" s="147"/>
      <c r="L409" s="143"/>
      <c r="M409" s="148"/>
      <c r="T409" s="149"/>
      <c r="AT409" s="144" t="s">
        <v>145</v>
      </c>
      <c r="AU409" s="144" t="s">
        <v>132</v>
      </c>
      <c r="AV409" s="12" t="s">
        <v>81</v>
      </c>
      <c r="AW409" s="12" t="s">
        <v>32</v>
      </c>
      <c r="AX409" s="12" t="s">
        <v>71</v>
      </c>
      <c r="AY409" s="144" t="s">
        <v>131</v>
      </c>
    </row>
    <row r="410" spans="2:51" s="12" customFormat="1" ht="11.25">
      <c r="B410" s="143"/>
      <c r="D410" s="137" t="s">
        <v>145</v>
      </c>
      <c r="E410" s="144" t="s">
        <v>19</v>
      </c>
      <c r="F410" s="145" t="s">
        <v>499</v>
      </c>
      <c r="H410" s="146">
        <v>12.939</v>
      </c>
      <c r="I410" s="147"/>
      <c r="L410" s="143"/>
      <c r="M410" s="148"/>
      <c r="T410" s="149"/>
      <c r="AT410" s="144" t="s">
        <v>145</v>
      </c>
      <c r="AU410" s="144" t="s">
        <v>132</v>
      </c>
      <c r="AV410" s="12" t="s">
        <v>81</v>
      </c>
      <c r="AW410" s="12" t="s">
        <v>32</v>
      </c>
      <c r="AX410" s="12" t="s">
        <v>71</v>
      </c>
      <c r="AY410" s="144" t="s">
        <v>131</v>
      </c>
    </row>
    <row r="411" spans="2:51" s="12" customFormat="1" ht="11.25">
      <c r="B411" s="143"/>
      <c r="D411" s="137" t="s">
        <v>145</v>
      </c>
      <c r="E411" s="144" t="s">
        <v>19</v>
      </c>
      <c r="F411" s="145" t="s">
        <v>544</v>
      </c>
      <c r="H411" s="146">
        <v>1.9359999999999999</v>
      </c>
      <c r="I411" s="147"/>
      <c r="L411" s="143"/>
      <c r="M411" s="148"/>
      <c r="T411" s="149"/>
      <c r="AT411" s="144" t="s">
        <v>145</v>
      </c>
      <c r="AU411" s="144" t="s">
        <v>132</v>
      </c>
      <c r="AV411" s="12" t="s">
        <v>81</v>
      </c>
      <c r="AW411" s="12" t="s">
        <v>32</v>
      </c>
      <c r="AX411" s="12" t="s">
        <v>71</v>
      </c>
      <c r="AY411" s="144" t="s">
        <v>131</v>
      </c>
    </row>
    <row r="412" spans="2:51" s="12" customFormat="1" ht="11.25">
      <c r="B412" s="143"/>
      <c r="D412" s="137" t="s">
        <v>145</v>
      </c>
      <c r="E412" s="144" t="s">
        <v>19</v>
      </c>
      <c r="F412" s="145" t="s">
        <v>545</v>
      </c>
      <c r="H412" s="146">
        <v>0</v>
      </c>
      <c r="I412" s="147"/>
      <c r="L412" s="143"/>
      <c r="M412" s="148"/>
      <c r="T412" s="149"/>
      <c r="AT412" s="144" t="s">
        <v>145</v>
      </c>
      <c r="AU412" s="144" t="s">
        <v>132</v>
      </c>
      <c r="AV412" s="12" t="s">
        <v>81</v>
      </c>
      <c r="AW412" s="12" t="s">
        <v>32</v>
      </c>
      <c r="AX412" s="12" t="s">
        <v>71</v>
      </c>
      <c r="AY412" s="144" t="s">
        <v>131</v>
      </c>
    </row>
    <row r="413" spans="2:51" s="12" customFormat="1" ht="11.25">
      <c r="B413" s="143"/>
      <c r="D413" s="137" t="s">
        <v>145</v>
      </c>
      <c r="E413" s="144" t="s">
        <v>19</v>
      </c>
      <c r="F413" s="145" t="s">
        <v>546</v>
      </c>
      <c r="H413" s="146">
        <v>4.5</v>
      </c>
      <c r="I413" s="147"/>
      <c r="L413" s="143"/>
      <c r="M413" s="148"/>
      <c r="T413" s="149"/>
      <c r="AT413" s="144" t="s">
        <v>145</v>
      </c>
      <c r="AU413" s="144" t="s">
        <v>132</v>
      </c>
      <c r="AV413" s="12" t="s">
        <v>81</v>
      </c>
      <c r="AW413" s="12" t="s">
        <v>32</v>
      </c>
      <c r="AX413" s="12" t="s">
        <v>71</v>
      </c>
      <c r="AY413" s="144" t="s">
        <v>131</v>
      </c>
    </row>
    <row r="414" spans="2:51" s="12" customFormat="1" ht="11.25">
      <c r="B414" s="143"/>
      <c r="D414" s="137" t="s">
        <v>145</v>
      </c>
      <c r="E414" s="144" t="s">
        <v>19</v>
      </c>
      <c r="F414" s="145" t="s">
        <v>547</v>
      </c>
      <c r="H414" s="146">
        <v>6.3140000000000001</v>
      </c>
      <c r="I414" s="147"/>
      <c r="L414" s="143"/>
      <c r="M414" s="148"/>
      <c r="T414" s="149"/>
      <c r="AT414" s="144" t="s">
        <v>145</v>
      </c>
      <c r="AU414" s="144" t="s">
        <v>132</v>
      </c>
      <c r="AV414" s="12" t="s">
        <v>81</v>
      </c>
      <c r="AW414" s="12" t="s">
        <v>32</v>
      </c>
      <c r="AX414" s="12" t="s">
        <v>71</v>
      </c>
      <c r="AY414" s="144" t="s">
        <v>131</v>
      </c>
    </row>
    <row r="415" spans="2:51" s="12" customFormat="1" ht="11.25">
      <c r="B415" s="143"/>
      <c r="D415" s="137" t="s">
        <v>145</v>
      </c>
      <c r="E415" s="144" t="s">
        <v>19</v>
      </c>
      <c r="F415" s="145" t="s">
        <v>527</v>
      </c>
      <c r="H415" s="146">
        <v>0</v>
      </c>
      <c r="I415" s="147"/>
      <c r="L415" s="143"/>
      <c r="M415" s="148"/>
      <c r="T415" s="149"/>
      <c r="AT415" s="144" t="s">
        <v>145</v>
      </c>
      <c r="AU415" s="144" t="s">
        <v>132</v>
      </c>
      <c r="AV415" s="12" t="s">
        <v>81</v>
      </c>
      <c r="AW415" s="12" t="s">
        <v>32</v>
      </c>
      <c r="AX415" s="12" t="s">
        <v>71</v>
      </c>
      <c r="AY415" s="144" t="s">
        <v>131</v>
      </c>
    </row>
    <row r="416" spans="2:51" s="13" customFormat="1" ht="11.25">
      <c r="B416" s="150"/>
      <c r="D416" s="137" t="s">
        <v>145</v>
      </c>
      <c r="E416" s="151" t="s">
        <v>19</v>
      </c>
      <c r="F416" s="152" t="s">
        <v>168</v>
      </c>
      <c r="H416" s="153">
        <v>50.546999999999997</v>
      </c>
      <c r="I416" s="154"/>
      <c r="L416" s="150"/>
      <c r="M416" s="155"/>
      <c r="T416" s="156"/>
      <c r="AT416" s="151" t="s">
        <v>145</v>
      </c>
      <c r="AU416" s="151" t="s">
        <v>132</v>
      </c>
      <c r="AV416" s="13" t="s">
        <v>139</v>
      </c>
      <c r="AW416" s="13" t="s">
        <v>32</v>
      </c>
      <c r="AX416" s="13" t="s">
        <v>79</v>
      </c>
      <c r="AY416" s="151" t="s">
        <v>131</v>
      </c>
    </row>
    <row r="417" spans="2:65" s="1" customFormat="1" ht="24.2" customHeight="1">
      <c r="B417" s="33"/>
      <c r="C417" s="124" t="s">
        <v>548</v>
      </c>
      <c r="D417" s="124" t="s">
        <v>134</v>
      </c>
      <c r="E417" s="125" t="s">
        <v>549</v>
      </c>
      <c r="F417" s="126" t="s">
        <v>550</v>
      </c>
      <c r="G417" s="127" t="s">
        <v>208</v>
      </c>
      <c r="H417" s="128">
        <v>23.6</v>
      </c>
      <c r="I417" s="129"/>
      <c r="J417" s="130">
        <f>ROUND(I417*H417,2)</f>
        <v>0</v>
      </c>
      <c r="K417" s="126" t="s">
        <v>138</v>
      </c>
      <c r="L417" s="33"/>
      <c r="M417" s="131" t="s">
        <v>19</v>
      </c>
      <c r="N417" s="132" t="s">
        <v>42</v>
      </c>
      <c r="P417" s="133">
        <f>O417*H417</f>
        <v>0</v>
      </c>
      <c r="Q417" s="133">
        <v>0</v>
      </c>
      <c r="R417" s="133">
        <f>Q417*H417</f>
        <v>0</v>
      </c>
      <c r="S417" s="133">
        <v>4.2000000000000003E-2</v>
      </c>
      <c r="T417" s="134">
        <f>S417*H417</f>
        <v>0.99120000000000008</v>
      </c>
      <c r="AR417" s="135" t="s">
        <v>139</v>
      </c>
      <c r="AT417" s="135" t="s">
        <v>134</v>
      </c>
      <c r="AU417" s="135" t="s">
        <v>132</v>
      </c>
      <c r="AY417" s="18" t="s">
        <v>131</v>
      </c>
      <c r="BE417" s="136">
        <f>IF(N417="základní",J417,0)</f>
        <v>0</v>
      </c>
      <c r="BF417" s="136">
        <f>IF(N417="snížená",J417,0)</f>
        <v>0</v>
      </c>
      <c r="BG417" s="136">
        <f>IF(N417="zákl. přenesená",J417,0)</f>
        <v>0</v>
      </c>
      <c r="BH417" s="136">
        <f>IF(N417="sníž. přenesená",J417,0)</f>
        <v>0</v>
      </c>
      <c r="BI417" s="136">
        <f>IF(N417="nulová",J417,0)</f>
        <v>0</v>
      </c>
      <c r="BJ417" s="18" t="s">
        <v>79</v>
      </c>
      <c r="BK417" s="136">
        <f>ROUND(I417*H417,2)</f>
        <v>0</v>
      </c>
      <c r="BL417" s="18" t="s">
        <v>139</v>
      </c>
      <c r="BM417" s="135" t="s">
        <v>551</v>
      </c>
    </row>
    <row r="418" spans="2:65" s="1" customFormat="1" ht="29.25">
      <c r="B418" s="33"/>
      <c r="D418" s="137" t="s">
        <v>141</v>
      </c>
      <c r="F418" s="138" t="s">
        <v>552</v>
      </c>
      <c r="I418" s="139"/>
      <c r="L418" s="33"/>
      <c r="M418" s="140"/>
      <c r="T418" s="54"/>
      <c r="AT418" s="18" t="s">
        <v>141</v>
      </c>
      <c r="AU418" s="18" t="s">
        <v>132</v>
      </c>
    </row>
    <row r="419" spans="2:65" s="1" customFormat="1" ht="11.25">
      <c r="B419" s="33"/>
      <c r="D419" s="141" t="s">
        <v>143</v>
      </c>
      <c r="F419" s="142" t="s">
        <v>553</v>
      </c>
      <c r="I419" s="139"/>
      <c r="L419" s="33"/>
      <c r="M419" s="140"/>
      <c r="T419" s="54"/>
      <c r="AT419" s="18" t="s">
        <v>143</v>
      </c>
      <c r="AU419" s="18" t="s">
        <v>132</v>
      </c>
    </row>
    <row r="420" spans="2:65" s="12" customFormat="1" ht="11.25">
      <c r="B420" s="143"/>
      <c r="D420" s="137" t="s">
        <v>145</v>
      </c>
      <c r="E420" s="144" t="s">
        <v>19</v>
      </c>
      <c r="F420" s="145" t="s">
        <v>554</v>
      </c>
      <c r="H420" s="146">
        <v>23.6</v>
      </c>
      <c r="I420" s="147"/>
      <c r="L420" s="143"/>
      <c r="M420" s="148"/>
      <c r="T420" s="149"/>
      <c r="AT420" s="144" t="s">
        <v>145</v>
      </c>
      <c r="AU420" s="144" t="s">
        <v>132</v>
      </c>
      <c r="AV420" s="12" t="s">
        <v>81</v>
      </c>
      <c r="AW420" s="12" t="s">
        <v>32</v>
      </c>
      <c r="AX420" s="12" t="s">
        <v>79</v>
      </c>
      <c r="AY420" s="144" t="s">
        <v>131</v>
      </c>
    </row>
    <row r="421" spans="2:65" s="1" customFormat="1" ht="24.2" customHeight="1">
      <c r="B421" s="33"/>
      <c r="C421" s="124" t="s">
        <v>555</v>
      </c>
      <c r="D421" s="124" t="s">
        <v>134</v>
      </c>
      <c r="E421" s="125" t="s">
        <v>556</v>
      </c>
      <c r="F421" s="126" t="s">
        <v>557</v>
      </c>
      <c r="G421" s="127" t="s">
        <v>156</v>
      </c>
      <c r="H421" s="128">
        <v>14.693</v>
      </c>
      <c r="I421" s="129"/>
      <c r="J421" s="130">
        <f>ROUND(I421*H421,2)</f>
        <v>0</v>
      </c>
      <c r="K421" s="126" t="s">
        <v>138</v>
      </c>
      <c r="L421" s="33"/>
      <c r="M421" s="131" t="s">
        <v>19</v>
      </c>
      <c r="N421" s="132" t="s">
        <v>42</v>
      </c>
      <c r="P421" s="133">
        <f>O421*H421</f>
        <v>0</v>
      </c>
      <c r="Q421" s="133">
        <v>0</v>
      </c>
      <c r="R421" s="133">
        <f>Q421*H421</f>
        <v>0</v>
      </c>
      <c r="S421" s="133">
        <v>0.128</v>
      </c>
      <c r="T421" s="134">
        <f>S421*H421</f>
        <v>1.8807039999999999</v>
      </c>
      <c r="AR421" s="135" t="s">
        <v>139</v>
      </c>
      <c r="AT421" s="135" t="s">
        <v>134</v>
      </c>
      <c r="AU421" s="135" t="s">
        <v>132</v>
      </c>
      <c r="AY421" s="18" t="s">
        <v>131</v>
      </c>
      <c r="BE421" s="136">
        <f>IF(N421="základní",J421,0)</f>
        <v>0</v>
      </c>
      <c r="BF421" s="136">
        <f>IF(N421="snížená",J421,0)</f>
        <v>0</v>
      </c>
      <c r="BG421" s="136">
        <f>IF(N421="zákl. přenesená",J421,0)</f>
        <v>0</v>
      </c>
      <c r="BH421" s="136">
        <f>IF(N421="sníž. přenesená",J421,0)</f>
        <v>0</v>
      </c>
      <c r="BI421" s="136">
        <f>IF(N421="nulová",J421,0)</f>
        <v>0</v>
      </c>
      <c r="BJ421" s="18" t="s">
        <v>79</v>
      </c>
      <c r="BK421" s="136">
        <f>ROUND(I421*H421,2)</f>
        <v>0</v>
      </c>
      <c r="BL421" s="18" t="s">
        <v>139</v>
      </c>
      <c r="BM421" s="135" t="s">
        <v>558</v>
      </c>
    </row>
    <row r="422" spans="2:65" s="1" customFormat="1" ht="19.5">
      <c r="B422" s="33"/>
      <c r="D422" s="137" t="s">
        <v>141</v>
      </c>
      <c r="F422" s="138" t="s">
        <v>559</v>
      </c>
      <c r="I422" s="139"/>
      <c r="L422" s="33"/>
      <c r="M422" s="140"/>
      <c r="T422" s="54"/>
      <c r="AT422" s="18" t="s">
        <v>141</v>
      </c>
      <c r="AU422" s="18" t="s">
        <v>132</v>
      </c>
    </row>
    <row r="423" spans="2:65" s="1" customFormat="1" ht="11.25">
      <c r="B423" s="33"/>
      <c r="D423" s="141" t="s">
        <v>143</v>
      </c>
      <c r="F423" s="142" t="s">
        <v>560</v>
      </c>
      <c r="I423" s="139"/>
      <c r="L423" s="33"/>
      <c r="M423" s="140"/>
      <c r="T423" s="54"/>
      <c r="AT423" s="18" t="s">
        <v>143</v>
      </c>
      <c r="AU423" s="18" t="s">
        <v>132</v>
      </c>
    </row>
    <row r="424" spans="2:65" s="12" customFormat="1" ht="11.25">
      <c r="B424" s="143"/>
      <c r="D424" s="137" t="s">
        <v>145</v>
      </c>
      <c r="E424" s="144" t="s">
        <v>19</v>
      </c>
      <c r="F424" s="145" t="s">
        <v>561</v>
      </c>
      <c r="H424" s="146">
        <v>7.4989999999999997</v>
      </c>
      <c r="I424" s="147"/>
      <c r="L424" s="143"/>
      <c r="M424" s="148"/>
      <c r="T424" s="149"/>
      <c r="AT424" s="144" t="s">
        <v>145</v>
      </c>
      <c r="AU424" s="144" t="s">
        <v>132</v>
      </c>
      <c r="AV424" s="12" t="s">
        <v>81</v>
      </c>
      <c r="AW424" s="12" t="s">
        <v>32</v>
      </c>
      <c r="AX424" s="12" t="s">
        <v>71</v>
      </c>
      <c r="AY424" s="144" t="s">
        <v>131</v>
      </c>
    </row>
    <row r="425" spans="2:65" s="12" customFormat="1" ht="11.25">
      <c r="B425" s="143"/>
      <c r="D425" s="137" t="s">
        <v>145</v>
      </c>
      <c r="E425" s="144" t="s">
        <v>19</v>
      </c>
      <c r="F425" s="145" t="s">
        <v>562</v>
      </c>
      <c r="H425" s="146">
        <v>7.194</v>
      </c>
      <c r="I425" s="147"/>
      <c r="L425" s="143"/>
      <c r="M425" s="148"/>
      <c r="T425" s="149"/>
      <c r="AT425" s="144" t="s">
        <v>145</v>
      </c>
      <c r="AU425" s="144" t="s">
        <v>132</v>
      </c>
      <c r="AV425" s="12" t="s">
        <v>81</v>
      </c>
      <c r="AW425" s="12" t="s">
        <v>32</v>
      </c>
      <c r="AX425" s="12" t="s">
        <v>71</v>
      </c>
      <c r="AY425" s="144" t="s">
        <v>131</v>
      </c>
    </row>
    <row r="426" spans="2:65" s="13" customFormat="1" ht="11.25">
      <c r="B426" s="150"/>
      <c r="D426" s="137" t="s">
        <v>145</v>
      </c>
      <c r="E426" s="151" t="s">
        <v>19</v>
      </c>
      <c r="F426" s="152" t="s">
        <v>168</v>
      </c>
      <c r="H426" s="153">
        <v>14.693</v>
      </c>
      <c r="I426" s="154"/>
      <c r="L426" s="150"/>
      <c r="M426" s="155"/>
      <c r="T426" s="156"/>
      <c r="AT426" s="151" t="s">
        <v>145</v>
      </c>
      <c r="AU426" s="151" t="s">
        <v>132</v>
      </c>
      <c r="AV426" s="13" t="s">
        <v>139</v>
      </c>
      <c r="AW426" s="13" t="s">
        <v>32</v>
      </c>
      <c r="AX426" s="13" t="s">
        <v>79</v>
      </c>
      <c r="AY426" s="151" t="s">
        <v>131</v>
      </c>
    </row>
    <row r="427" spans="2:65" s="1" customFormat="1" ht="24.2" customHeight="1">
      <c r="B427" s="33"/>
      <c r="C427" s="124" t="s">
        <v>563</v>
      </c>
      <c r="D427" s="124" t="s">
        <v>134</v>
      </c>
      <c r="E427" s="125" t="s">
        <v>564</v>
      </c>
      <c r="F427" s="126" t="s">
        <v>565</v>
      </c>
      <c r="G427" s="127" t="s">
        <v>149</v>
      </c>
      <c r="H427" s="128">
        <v>0.85199999999999998</v>
      </c>
      <c r="I427" s="129"/>
      <c r="J427" s="130">
        <f>ROUND(I427*H427,2)</f>
        <v>0</v>
      </c>
      <c r="K427" s="126" t="s">
        <v>138</v>
      </c>
      <c r="L427" s="33"/>
      <c r="M427" s="131" t="s">
        <v>19</v>
      </c>
      <c r="N427" s="132" t="s">
        <v>42</v>
      </c>
      <c r="P427" s="133">
        <f>O427*H427</f>
        <v>0</v>
      </c>
      <c r="Q427" s="133">
        <v>0</v>
      </c>
      <c r="R427" s="133">
        <f>Q427*H427</f>
        <v>0</v>
      </c>
      <c r="S427" s="133">
        <v>0.7</v>
      </c>
      <c r="T427" s="134">
        <f>S427*H427</f>
        <v>0.59639999999999993</v>
      </c>
      <c r="AR427" s="135" t="s">
        <v>139</v>
      </c>
      <c r="AT427" s="135" t="s">
        <v>134</v>
      </c>
      <c r="AU427" s="135" t="s">
        <v>132</v>
      </c>
      <c r="AY427" s="18" t="s">
        <v>131</v>
      </c>
      <c r="BE427" s="136">
        <f>IF(N427="základní",J427,0)</f>
        <v>0</v>
      </c>
      <c r="BF427" s="136">
        <f>IF(N427="snížená",J427,0)</f>
        <v>0</v>
      </c>
      <c r="BG427" s="136">
        <f>IF(N427="zákl. přenesená",J427,0)</f>
        <v>0</v>
      </c>
      <c r="BH427" s="136">
        <f>IF(N427="sníž. přenesená",J427,0)</f>
        <v>0</v>
      </c>
      <c r="BI427" s="136">
        <f>IF(N427="nulová",J427,0)</f>
        <v>0</v>
      </c>
      <c r="BJ427" s="18" t="s">
        <v>79</v>
      </c>
      <c r="BK427" s="136">
        <f>ROUND(I427*H427,2)</f>
        <v>0</v>
      </c>
      <c r="BL427" s="18" t="s">
        <v>139</v>
      </c>
      <c r="BM427" s="135" t="s">
        <v>566</v>
      </c>
    </row>
    <row r="428" spans="2:65" s="1" customFormat="1" ht="19.5">
      <c r="B428" s="33"/>
      <c r="D428" s="137" t="s">
        <v>141</v>
      </c>
      <c r="F428" s="138" t="s">
        <v>567</v>
      </c>
      <c r="I428" s="139"/>
      <c r="L428" s="33"/>
      <c r="M428" s="140"/>
      <c r="T428" s="54"/>
      <c r="AT428" s="18" t="s">
        <v>141</v>
      </c>
      <c r="AU428" s="18" t="s">
        <v>132</v>
      </c>
    </row>
    <row r="429" spans="2:65" s="1" customFormat="1" ht="11.25">
      <c r="B429" s="33"/>
      <c r="D429" s="141" t="s">
        <v>143</v>
      </c>
      <c r="F429" s="142" t="s">
        <v>568</v>
      </c>
      <c r="I429" s="139"/>
      <c r="L429" s="33"/>
      <c r="M429" s="140"/>
      <c r="T429" s="54"/>
      <c r="AT429" s="18" t="s">
        <v>143</v>
      </c>
      <c r="AU429" s="18" t="s">
        <v>132</v>
      </c>
    </row>
    <row r="430" spans="2:65" s="12" customFormat="1" ht="11.25">
      <c r="B430" s="143"/>
      <c r="D430" s="137" t="s">
        <v>145</v>
      </c>
      <c r="E430" s="144" t="s">
        <v>19</v>
      </c>
      <c r="F430" s="145" t="s">
        <v>569</v>
      </c>
      <c r="H430" s="146">
        <v>0.85199999999999998</v>
      </c>
      <c r="I430" s="147"/>
      <c r="L430" s="143"/>
      <c r="M430" s="148"/>
      <c r="T430" s="149"/>
      <c r="AT430" s="144" t="s">
        <v>145</v>
      </c>
      <c r="AU430" s="144" t="s">
        <v>132</v>
      </c>
      <c r="AV430" s="12" t="s">
        <v>81</v>
      </c>
      <c r="AW430" s="12" t="s">
        <v>32</v>
      </c>
      <c r="AX430" s="12" t="s">
        <v>79</v>
      </c>
      <c r="AY430" s="144" t="s">
        <v>131</v>
      </c>
    </row>
    <row r="431" spans="2:65" s="11" customFormat="1" ht="22.9" customHeight="1">
      <c r="B431" s="112"/>
      <c r="D431" s="113" t="s">
        <v>70</v>
      </c>
      <c r="E431" s="122" t="s">
        <v>570</v>
      </c>
      <c r="F431" s="122" t="s">
        <v>571</v>
      </c>
      <c r="I431" s="115"/>
      <c r="J431" s="123">
        <f>BK431</f>
        <v>0</v>
      </c>
      <c r="L431" s="112"/>
      <c r="M431" s="117"/>
      <c r="P431" s="118">
        <f>SUM(P432:P452)</f>
        <v>0</v>
      </c>
      <c r="R431" s="118">
        <f>SUM(R432:R452)</f>
        <v>0</v>
      </c>
      <c r="T431" s="119">
        <f>SUM(T432:T452)</f>
        <v>0</v>
      </c>
      <c r="AR431" s="113" t="s">
        <v>79</v>
      </c>
      <c r="AT431" s="120" t="s">
        <v>70</v>
      </c>
      <c r="AU431" s="120" t="s">
        <v>79</v>
      </c>
      <c r="AY431" s="113" t="s">
        <v>131</v>
      </c>
      <c r="BK431" s="121">
        <f>SUM(BK432:BK452)</f>
        <v>0</v>
      </c>
    </row>
    <row r="432" spans="2:65" s="1" customFormat="1" ht="24.2" customHeight="1">
      <c r="B432" s="33"/>
      <c r="C432" s="124" t="s">
        <v>572</v>
      </c>
      <c r="D432" s="124" t="s">
        <v>134</v>
      </c>
      <c r="E432" s="125" t="s">
        <v>573</v>
      </c>
      <c r="F432" s="126" t="s">
        <v>574</v>
      </c>
      <c r="G432" s="127" t="s">
        <v>137</v>
      </c>
      <c r="H432" s="128">
        <v>16.414999999999999</v>
      </c>
      <c r="I432" s="129"/>
      <c r="J432" s="130">
        <f>ROUND(I432*H432,2)</f>
        <v>0</v>
      </c>
      <c r="K432" s="126" t="s">
        <v>138</v>
      </c>
      <c r="L432" s="33"/>
      <c r="M432" s="131" t="s">
        <v>19</v>
      </c>
      <c r="N432" s="132" t="s">
        <v>42</v>
      </c>
      <c r="P432" s="133">
        <f>O432*H432</f>
        <v>0</v>
      </c>
      <c r="Q432" s="133">
        <v>0</v>
      </c>
      <c r="R432" s="133">
        <f>Q432*H432</f>
        <v>0</v>
      </c>
      <c r="S432" s="133">
        <v>0</v>
      </c>
      <c r="T432" s="134">
        <f>S432*H432</f>
        <v>0</v>
      </c>
      <c r="AR432" s="135" t="s">
        <v>139</v>
      </c>
      <c r="AT432" s="135" t="s">
        <v>134</v>
      </c>
      <c r="AU432" s="135" t="s">
        <v>81</v>
      </c>
      <c r="AY432" s="18" t="s">
        <v>131</v>
      </c>
      <c r="BE432" s="136">
        <f>IF(N432="základní",J432,0)</f>
        <v>0</v>
      </c>
      <c r="BF432" s="136">
        <f>IF(N432="snížená",J432,0)</f>
        <v>0</v>
      </c>
      <c r="BG432" s="136">
        <f>IF(N432="zákl. přenesená",J432,0)</f>
        <v>0</v>
      </c>
      <c r="BH432" s="136">
        <f>IF(N432="sníž. přenesená",J432,0)</f>
        <v>0</v>
      </c>
      <c r="BI432" s="136">
        <f>IF(N432="nulová",J432,0)</f>
        <v>0</v>
      </c>
      <c r="BJ432" s="18" t="s">
        <v>79</v>
      </c>
      <c r="BK432" s="136">
        <f>ROUND(I432*H432,2)</f>
        <v>0</v>
      </c>
      <c r="BL432" s="18" t="s">
        <v>139</v>
      </c>
      <c r="BM432" s="135" t="s">
        <v>575</v>
      </c>
    </row>
    <row r="433" spans="2:65" s="1" customFormat="1" ht="19.5">
      <c r="B433" s="33"/>
      <c r="D433" s="137" t="s">
        <v>141</v>
      </c>
      <c r="F433" s="138" t="s">
        <v>576</v>
      </c>
      <c r="I433" s="139"/>
      <c r="L433" s="33"/>
      <c r="M433" s="140"/>
      <c r="T433" s="54"/>
      <c r="AT433" s="18" t="s">
        <v>141</v>
      </c>
      <c r="AU433" s="18" t="s">
        <v>81</v>
      </c>
    </row>
    <row r="434" spans="2:65" s="1" customFormat="1" ht="11.25">
      <c r="B434" s="33"/>
      <c r="D434" s="141" t="s">
        <v>143</v>
      </c>
      <c r="F434" s="142" t="s">
        <v>577</v>
      </c>
      <c r="I434" s="139"/>
      <c r="L434" s="33"/>
      <c r="M434" s="140"/>
      <c r="T434" s="54"/>
      <c r="AT434" s="18" t="s">
        <v>143</v>
      </c>
      <c r="AU434" s="18" t="s">
        <v>81</v>
      </c>
    </row>
    <row r="435" spans="2:65" s="1" customFormat="1" ht="24.2" customHeight="1">
      <c r="B435" s="33"/>
      <c r="C435" s="124" t="s">
        <v>578</v>
      </c>
      <c r="D435" s="124" t="s">
        <v>134</v>
      </c>
      <c r="E435" s="125" t="s">
        <v>579</v>
      </c>
      <c r="F435" s="126" t="s">
        <v>580</v>
      </c>
      <c r="G435" s="127" t="s">
        <v>137</v>
      </c>
      <c r="H435" s="128">
        <v>16.414999999999999</v>
      </c>
      <c r="I435" s="129"/>
      <c r="J435" s="130">
        <f>ROUND(I435*H435,2)</f>
        <v>0</v>
      </c>
      <c r="K435" s="126" t="s">
        <v>138</v>
      </c>
      <c r="L435" s="33"/>
      <c r="M435" s="131" t="s">
        <v>19</v>
      </c>
      <c r="N435" s="132" t="s">
        <v>42</v>
      </c>
      <c r="P435" s="133">
        <f>O435*H435</f>
        <v>0</v>
      </c>
      <c r="Q435" s="133">
        <v>0</v>
      </c>
      <c r="R435" s="133">
        <f>Q435*H435</f>
        <v>0</v>
      </c>
      <c r="S435" s="133">
        <v>0</v>
      </c>
      <c r="T435" s="134">
        <f>S435*H435</f>
        <v>0</v>
      </c>
      <c r="AR435" s="135" t="s">
        <v>139</v>
      </c>
      <c r="AT435" s="135" t="s">
        <v>134</v>
      </c>
      <c r="AU435" s="135" t="s">
        <v>81</v>
      </c>
      <c r="AY435" s="18" t="s">
        <v>131</v>
      </c>
      <c r="BE435" s="136">
        <f>IF(N435="základní",J435,0)</f>
        <v>0</v>
      </c>
      <c r="BF435" s="136">
        <f>IF(N435="snížená",J435,0)</f>
        <v>0</v>
      </c>
      <c r="BG435" s="136">
        <f>IF(N435="zákl. přenesená",J435,0)</f>
        <v>0</v>
      </c>
      <c r="BH435" s="136">
        <f>IF(N435="sníž. přenesená",J435,0)</f>
        <v>0</v>
      </c>
      <c r="BI435" s="136">
        <f>IF(N435="nulová",J435,0)</f>
        <v>0</v>
      </c>
      <c r="BJ435" s="18" t="s">
        <v>79</v>
      </c>
      <c r="BK435" s="136">
        <f>ROUND(I435*H435,2)</f>
        <v>0</v>
      </c>
      <c r="BL435" s="18" t="s">
        <v>139</v>
      </c>
      <c r="BM435" s="135" t="s">
        <v>581</v>
      </c>
    </row>
    <row r="436" spans="2:65" s="1" customFormat="1" ht="19.5">
      <c r="B436" s="33"/>
      <c r="D436" s="137" t="s">
        <v>141</v>
      </c>
      <c r="F436" s="138" t="s">
        <v>582</v>
      </c>
      <c r="I436" s="139"/>
      <c r="L436" s="33"/>
      <c r="M436" s="140"/>
      <c r="T436" s="54"/>
      <c r="AT436" s="18" t="s">
        <v>141</v>
      </c>
      <c r="AU436" s="18" t="s">
        <v>81</v>
      </c>
    </row>
    <row r="437" spans="2:65" s="1" customFormat="1" ht="11.25">
      <c r="B437" s="33"/>
      <c r="D437" s="141" t="s">
        <v>143</v>
      </c>
      <c r="F437" s="142" t="s">
        <v>583</v>
      </c>
      <c r="I437" s="139"/>
      <c r="L437" s="33"/>
      <c r="M437" s="140"/>
      <c r="T437" s="54"/>
      <c r="AT437" s="18" t="s">
        <v>143</v>
      </c>
      <c r="AU437" s="18" t="s">
        <v>81</v>
      </c>
    </row>
    <row r="438" spans="2:65" s="1" customFormat="1" ht="24.2" customHeight="1">
      <c r="B438" s="33"/>
      <c r="C438" s="124" t="s">
        <v>584</v>
      </c>
      <c r="D438" s="124" t="s">
        <v>134</v>
      </c>
      <c r="E438" s="125" t="s">
        <v>585</v>
      </c>
      <c r="F438" s="126" t="s">
        <v>586</v>
      </c>
      <c r="G438" s="127" t="s">
        <v>137</v>
      </c>
      <c r="H438" s="128">
        <v>147.73500000000001</v>
      </c>
      <c r="I438" s="129"/>
      <c r="J438" s="130">
        <f>ROUND(I438*H438,2)</f>
        <v>0</v>
      </c>
      <c r="K438" s="126" t="s">
        <v>138</v>
      </c>
      <c r="L438" s="33"/>
      <c r="M438" s="131" t="s">
        <v>19</v>
      </c>
      <c r="N438" s="132" t="s">
        <v>42</v>
      </c>
      <c r="P438" s="133">
        <f>O438*H438</f>
        <v>0</v>
      </c>
      <c r="Q438" s="133">
        <v>0</v>
      </c>
      <c r="R438" s="133">
        <f>Q438*H438</f>
        <v>0</v>
      </c>
      <c r="S438" s="133">
        <v>0</v>
      </c>
      <c r="T438" s="134">
        <f>S438*H438</f>
        <v>0</v>
      </c>
      <c r="AR438" s="135" t="s">
        <v>139</v>
      </c>
      <c r="AT438" s="135" t="s">
        <v>134</v>
      </c>
      <c r="AU438" s="135" t="s">
        <v>81</v>
      </c>
      <c r="AY438" s="18" t="s">
        <v>131</v>
      </c>
      <c r="BE438" s="136">
        <f>IF(N438="základní",J438,0)</f>
        <v>0</v>
      </c>
      <c r="BF438" s="136">
        <f>IF(N438="snížená",J438,0)</f>
        <v>0</v>
      </c>
      <c r="BG438" s="136">
        <f>IF(N438="zákl. přenesená",J438,0)</f>
        <v>0</v>
      </c>
      <c r="BH438" s="136">
        <f>IF(N438="sníž. přenesená",J438,0)</f>
        <v>0</v>
      </c>
      <c r="BI438" s="136">
        <f>IF(N438="nulová",J438,0)</f>
        <v>0</v>
      </c>
      <c r="BJ438" s="18" t="s">
        <v>79</v>
      </c>
      <c r="BK438" s="136">
        <f>ROUND(I438*H438,2)</f>
        <v>0</v>
      </c>
      <c r="BL438" s="18" t="s">
        <v>139</v>
      </c>
      <c r="BM438" s="135" t="s">
        <v>587</v>
      </c>
    </row>
    <row r="439" spans="2:65" s="1" customFormat="1" ht="29.25">
      <c r="B439" s="33"/>
      <c r="D439" s="137" t="s">
        <v>141</v>
      </c>
      <c r="F439" s="138" t="s">
        <v>588</v>
      </c>
      <c r="I439" s="139"/>
      <c r="L439" s="33"/>
      <c r="M439" s="140"/>
      <c r="T439" s="54"/>
      <c r="AT439" s="18" t="s">
        <v>141</v>
      </c>
      <c r="AU439" s="18" t="s">
        <v>81</v>
      </c>
    </row>
    <row r="440" spans="2:65" s="1" customFormat="1" ht="11.25">
      <c r="B440" s="33"/>
      <c r="D440" s="141" t="s">
        <v>143</v>
      </c>
      <c r="F440" s="142" t="s">
        <v>589</v>
      </c>
      <c r="I440" s="139"/>
      <c r="L440" s="33"/>
      <c r="M440" s="140"/>
      <c r="T440" s="54"/>
      <c r="AT440" s="18" t="s">
        <v>143</v>
      </c>
      <c r="AU440" s="18" t="s">
        <v>81</v>
      </c>
    </row>
    <row r="441" spans="2:65" s="1" customFormat="1" ht="19.5">
      <c r="B441" s="33"/>
      <c r="D441" s="137" t="s">
        <v>590</v>
      </c>
      <c r="F441" s="180" t="s">
        <v>591</v>
      </c>
      <c r="I441" s="139"/>
      <c r="L441" s="33"/>
      <c r="M441" s="140"/>
      <c r="T441" s="54"/>
      <c r="AT441" s="18" t="s">
        <v>590</v>
      </c>
      <c r="AU441" s="18" t="s">
        <v>81</v>
      </c>
    </row>
    <row r="442" spans="2:65" s="12" customFormat="1" ht="11.25">
      <c r="B442" s="143"/>
      <c r="D442" s="137" t="s">
        <v>145</v>
      </c>
      <c r="F442" s="145" t="s">
        <v>592</v>
      </c>
      <c r="H442" s="146">
        <v>147.73500000000001</v>
      </c>
      <c r="I442" s="147"/>
      <c r="L442" s="143"/>
      <c r="M442" s="148"/>
      <c r="T442" s="149"/>
      <c r="AT442" s="144" t="s">
        <v>145</v>
      </c>
      <c r="AU442" s="144" t="s">
        <v>81</v>
      </c>
      <c r="AV442" s="12" t="s">
        <v>81</v>
      </c>
      <c r="AW442" s="12" t="s">
        <v>4</v>
      </c>
      <c r="AX442" s="12" t="s">
        <v>79</v>
      </c>
      <c r="AY442" s="144" t="s">
        <v>131</v>
      </c>
    </row>
    <row r="443" spans="2:65" s="1" customFormat="1" ht="33" customHeight="1">
      <c r="B443" s="33"/>
      <c r="C443" s="124" t="s">
        <v>593</v>
      </c>
      <c r="D443" s="124" t="s">
        <v>134</v>
      </c>
      <c r="E443" s="125" t="s">
        <v>594</v>
      </c>
      <c r="F443" s="126" t="s">
        <v>595</v>
      </c>
      <c r="G443" s="127" t="s">
        <v>137</v>
      </c>
      <c r="H443" s="128">
        <v>4.9249999999999998</v>
      </c>
      <c r="I443" s="129"/>
      <c r="J443" s="130">
        <f>ROUND(I443*H443,2)</f>
        <v>0</v>
      </c>
      <c r="K443" s="126" t="s">
        <v>138</v>
      </c>
      <c r="L443" s="33"/>
      <c r="M443" s="131" t="s">
        <v>19</v>
      </c>
      <c r="N443" s="132" t="s">
        <v>42</v>
      </c>
      <c r="P443" s="133">
        <f>O443*H443</f>
        <v>0</v>
      </c>
      <c r="Q443" s="133">
        <v>0</v>
      </c>
      <c r="R443" s="133">
        <f>Q443*H443</f>
        <v>0</v>
      </c>
      <c r="S443" s="133">
        <v>0</v>
      </c>
      <c r="T443" s="134">
        <f>S443*H443</f>
        <v>0</v>
      </c>
      <c r="AR443" s="135" t="s">
        <v>139</v>
      </c>
      <c r="AT443" s="135" t="s">
        <v>134</v>
      </c>
      <c r="AU443" s="135" t="s">
        <v>81</v>
      </c>
      <c r="AY443" s="18" t="s">
        <v>131</v>
      </c>
      <c r="BE443" s="136">
        <f>IF(N443="základní",J443,0)</f>
        <v>0</v>
      </c>
      <c r="BF443" s="136">
        <f>IF(N443="snížená",J443,0)</f>
        <v>0</v>
      </c>
      <c r="BG443" s="136">
        <f>IF(N443="zákl. přenesená",J443,0)</f>
        <v>0</v>
      </c>
      <c r="BH443" s="136">
        <f>IF(N443="sníž. přenesená",J443,0)</f>
        <v>0</v>
      </c>
      <c r="BI443" s="136">
        <f>IF(N443="nulová",J443,0)</f>
        <v>0</v>
      </c>
      <c r="BJ443" s="18" t="s">
        <v>79</v>
      </c>
      <c r="BK443" s="136">
        <f>ROUND(I443*H443,2)</f>
        <v>0</v>
      </c>
      <c r="BL443" s="18" t="s">
        <v>139</v>
      </c>
      <c r="BM443" s="135" t="s">
        <v>596</v>
      </c>
    </row>
    <row r="444" spans="2:65" s="1" customFormat="1" ht="29.25">
      <c r="B444" s="33"/>
      <c r="D444" s="137" t="s">
        <v>141</v>
      </c>
      <c r="F444" s="138" t="s">
        <v>597</v>
      </c>
      <c r="I444" s="139"/>
      <c r="L444" s="33"/>
      <c r="M444" s="140"/>
      <c r="T444" s="54"/>
      <c r="AT444" s="18" t="s">
        <v>141</v>
      </c>
      <c r="AU444" s="18" t="s">
        <v>81</v>
      </c>
    </row>
    <row r="445" spans="2:65" s="1" customFormat="1" ht="11.25">
      <c r="B445" s="33"/>
      <c r="D445" s="141" t="s">
        <v>143</v>
      </c>
      <c r="F445" s="142" t="s">
        <v>598</v>
      </c>
      <c r="I445" s="139"/>
      <c r="L445" s="33"/>
      <c r="M445" s="140"/>
      <c r="T445" s="54"/>
      <c r="AT445" s="18" t="s">
        <v>143</v>
      </c>
      <c r="AU445" s="18" t="s">
        <v>81</v>
      </c>
    </row>
    <row r="446" spans="2:65" s="1" customFormat="1" ht="19.5">
      <c r="B446" s="33"/>
      <c r="D446" s="137" t="s">
        <v>590</v>
      </c>
      <c r="F446" s="180" t="s">
        <v>599</v>
      </c>
      <c r="I446" s="139"/>
      <c r="L446" s="33"/>
      <c r="M446" s="140"/>
      <c r="T446" s="54"/>
      <c r="AT446" s="18" t="s">
        <v>590</v>
      </c>
      <c r="AU446" s="18" t="s">
        <v>81</v>
      </c>
    </row>
    <row r="447" spans="2:65" s="12" customFormat="1" ht="11.25">
      <c r="B447" s="143"/>
      <c r="D447" s="137" t="s">
        <v>145</v>
      </c>
      <c r="F447" s="145" t="s">
        <v>600</v>
      </c>
      <c r="H447" s="146">
        <v>4.9249999999999998</v>
      </c>
      <c r="I447" s="147"/>
      <c r="L447" s="143"/>
      <c r="M447" s="148"/>
      <c r="T447" s="149"/>
      <c r="AT447" s="144" t="s">
        <v>145</v>
      </c>
      <c r="AU447" s="144" t="s">
        <v>81</v>
      </c>
      <c r="AV447" s="12" t="s">
        <v>81</v>
      </c>
      <c r="AW447" s="12" t="s">
        <v>4</v>
      </c>
      <c r="AX447" s="12" t="s">
        <v>79</v>
      </c>
      <c r="AY447" s="144" t="s">
        <v>131</v>
      </c>
    </row>
    <row r="448" spans="2:65" s="1" customFormat="1" ht="44.25" customHeight="1">
      <c r="B448" s="33"/>
      <c r="C448" s="124" t="s">
        <v>601</v>
      </c>
      <c r="D448" s="124" t="s">
        <v>134</v>
      </c>
      <c r="E448" s="125" t="s">
        <v>602</v>
      </c>
      <c r="F448" s="126" t="s">
        <v>603</v>
      </c>
      <c r="G448" s="127" t="s">
        <v>137</v>
      </c>
      <c r="H448" s="128">
        <v>11.491</v>
      </c>
      <c r="I448" s="129"/>
      <c r="J448" s="130">
        <f>ROUND(I448*H448,2)</f>
        <v>0</v>
      </c>
      <c r="K448" s="126" t="s">
        <v>138</v>
      </c>
      <c r="L448" s="33"/>
      <c r="M448" s="131" t="s">
        <v>19</v>
      </c>
      <c r="N448" s="132" t="s">
        <v>42</v>
      </c>
      <c r="P448" s="133">
        <f>O448*H448</f>
        <v>0</v>
      </c>
      <c r="Q448" s="133">
        <v>0</v>
      </c>
      <c r="R448" s="133">
        <f>Q448*H448</f>
        <v>0</v>
      </c>
      <c r="S448" s="133">
        <v>0</v>
      </c>
      <c r="T448" s="134">
        <f>S448*H448</f>
        <v>0</v>
      </c>
      <c r="AR448" s="135" t="s">
        <v>139</v>
      </c>
      <c r="AT448" s="135" t="s">
        <v>134</v>
      </c>
      <c r="AU448" s="135" t="s">
        <v>81</v>
      </c>
      <c r="AY448" s="18" t="s">
        <v>131</v>
      </c>
      <c r="BE448" s="136">
        <f>IF(N448="základní",J448,0)</f>
        <v>0</v>
      </c>
      <c r="BF448" s="136">
        <f>IF(N448="snížená",J448,0)</f>
        <v>0</v>
      </c>
      <c r="BG448" s="136">
        <f>IF(N448="zákl. přenesená",J448,0)</f>
        <v>0</v>
      </c>
      <c r="BH448" s="136">
        <f>IF(N448="sníž. přenesená",J448,0)</f>
        <v>0</v>
      </c>
      <c r="BI448" s="136">
        <f>IF(N448="nulová",J448,0)</f>
        <v>0</v>
      </c>
      <c r="BJ448" s="18" t="s">
        <v>79</v>
      </c>
      <c r="BK448" s="136">
        <f>ROUND(I448*H448,2)</f>
        <v>0</v>
      </c>
      <c r="BL448" s="18" t="s">
        <v>139</v>
      </c>
      <c r="BM448" s="135" t="s">
        <v>604</v>
      </c>
    </row>
    <row r="449" spans="2:65" s="1" customFormat="1" ht="29.25">
      <c r="B449" s="33"/>
      <c r="D449" s="137" t="s">
        <v>141</v>
      </c>
      <c r="F449" s="138" t="s">
        <v>605</v>
      </c>
      <c r="I449" s="139"/>
      <c r="L449" s="33"/>
      <c r="M449" s="140"/>
      <c r="T449" s="54"/>
      <c r="AT449" s="18" t="s">
        <v>141</v>
      </c>
      <c r="AU449" s="18" t="s">
        <v>81</v>
      </c>
    </row>
    <row r="450" spans="2:65" s="1" customFormat="1" ht="11.25">
      <c r="B450" s="33"/>
      <c r="D450" s="141" t="s">
        <v>143</v>
      </c>
      <c r="F450" s="142" t="s">
        <v>606</v>
      </c>
      <c r="I450" s="139"/>
      <c r="L450" s="33"/>
      <c r="M450" s="140"/>
      <c r="T450" s="54"/>
      <c r="AT450" s="18" t="s">
        <v>143</v>
      </c>
      <c r="AU450" s="18" t="s">
        <v>81</v>
      </c>
    </row>
    <row r="451" spans="2:65" s="1" customFormat="1" ht="19.5">
      <c r="B451" s="33"/>
      <c r="D451" s="137" t="s">
        <v>590</v>
      </c>
      <c r="F451" s="180" t="s">
        <v>607</v>
      </c>
      <c r="I451" s="139"/>
      <c r="L451" s="33"/>
      <c r="M451" s="140"/>
      <c r="T451" s="54"/>
      <c r="AT451" s="18" t="s">
        <v>590</v>
      </c>
      <c r="AU451" s="18" t="s">
        <v>81</v>
      </c>
    </row>
    <row r="452" spans="2:65" s="12" customFormat="1" ht="11.25">
      <c r="B452" s="143"/>
      <c r="D452" s="137" t="s">
        <v>145</v>
      </c>
      <c r="F452" s="145" t="s">
        <v>608</v>
      </c>
      <c r="H452" s="146">
        <v>11.491</v>
      </c>
      <c r="I452" s="147"/>
      <c r="L452" s="143"/>
      <c r="M452" s="148"/>
      <c r="T452" s="149"/>
      <c r="AT452" s="144" t="s">
        <v>145</v>
      </c>
      <c r="AU452" s="144" t="s">
        <v>81</v>
      </c>
      <c r="AV452" s="12" t="s">
        <v>81</v>
      </c>
      <c r="AW452" s="12" t="s">
        <v>4</v>
      </c>
      <c r="AX452" s="12" t="s">
        <v>79</v>
      </c>
      <c r="AY452" s="144" t="s">
        <v>131</v>
      </c>
    </row>
    <row r="453" spans="2:65" s="11" customFormat="1" ht="22.9" customHeight="1">
      <c r="B453" s="112"/>
      <c r="D453" s="113" t="s">
        <v>70</v>
      </c>
      <c r="E453" s="122" t="s">
        <v>609</v>
      </c>
      <c r="F453" s="122" t="s">
        <v>610</v>
      </c>
      <c r="I453" s="115"/>
      <c r="J453" s="123">
        <f>BK453</f>
        <v>0</v>
      </c>
      <c r="L453" s="112"/>
      <c r="M453" s="117"/>
      <c r="P453" s="118">
        <f>SUM(P454:P456)</f>
        <v>0</v>
      </c>
      <c r="R453" s="118">
        <f>SUM(R454:R456)</f>
        <v>0</v>
      </c>
      <c r="T453" s="119">
        <f>SUM(T454:T456)</f>
        <v>0</v>
      </c>
      <c r="AR453" s="113" t="s">
        <v>79</v>
      </c>
      <c r="AT453" s="120" t="s">
        <v>70</v>
      </c>
      <c r="AU453" s="120" t="s">
        <v>79</v>
      </c>
      <c r="AY453" s="113" t="s">
        <v>131</v>
      </c>
      <c r="BK453" s="121">
        <f>SUM(BK454:BK456)</f>
        <v>0</v>
      </c>
    </row>
    <row r="454" spans="2:65" s="1" customFormat="1" ht="21.75" customHeight="1">
      <c r="B454" s="33"/>
      <c r="C454" s="124" t="s">
        <v>611</v>
      </c>
      <c r="D454" s="124" t="s">
        <v>134</v>
      </c>
      <c r="E454" s="125" t="s">
        <v>612</v>
      </c>
      <c r="F454" s="126" t="s">
        <v>613</v>
      </c>
      <c r="G454" s="127" t="s">
        <v>137</v>
      </c>
      <c r="H454" s="128">
        <v>10.243</v>
      </c>
      <c r="I454" s="129"/>
      <c r="J454" s="130">
        <f>ROUND(I454*H454,2)</f>
        <v>0</v>
      </c>
      <c r="K454" s="126" t="s">
        <v>138</v>
      </c>
      <c r="L454" s="33"/>
      <c r="M454" s="131" t="s">
        <v>19</v>
      </c>
      <c r="N454" s="132" t="s">
        <v>42</v>
      </c>
      <c r="P454" s="133">
        <f>O454*H454</f>
        <v>0</v>
      </c>
      <c r="Q454" s="133">
        <v>0</v>
      </c>
      <c r="R454" s="133">
        <f>Q454*H454</f>
        <v>0</v>
      </c>
      <c r="S454" s="133">
        <v>0</v>
      </c>
      <c r="T454" s="134">
        <f>S454*H454</f>
        <v>0</v>
      </c>
      <c r="AR454" s="135" t="s">
        <v>139</v>
      </c>
      <c r="AT454" s="135" t="s">
        <v>134</v>
      </c>
      <c r="AU454" s="135" t="s">
        <v>81</v>
      </c>
      <c r="AY454" s="18" t="s">
        <v>131</v>
      </c>
      <c r="BE454" s="136">
        <f>IF(N454="základní",J454,0)</f>
        <v>0</v>
      </c>
      <c r="BF454" s="136">
        <f>IF(N454="snížená",J454,0)</f>
        <v>0</v>
      </c>
      <c r="BG454" s="136">
        <f>IF(N454="zákl. přenesená",J454,0)</f>
        <v>0</v>
      </c>
      <c r="BH454" s="136">
        <f>IF(N454="sníž. přenesená",J454,0)</f>
        <v>0</v>
      </c>
      <c r="BI454" s="136">
        <f>IF(N454="nulová",J454,0)</f>
        <v>0</v>
      </c>
      <c r="BJ454" s="18" t="s">
        <v>79</v>
      </c>
      <c r="BK454" s="136">
        <f>ROUND(I454*H454,2)</f>
        <v>0</v>
      </c>
      <c r="BL454" s="18" t="s">
        <v>139</v>
      </c>
      <c r="BM454" s="135" t="s">
        <v>614</v>
      </c>
    </row>
    <row r="455" spans="2:65" s="1" customFormat="1" ht="29.25">
      <c r="B455" s="33"/>
      <c r="D455" s="137" t="s">
        <v>141</v>
      </c>
      <c r="F455" s="138" t="s">
        <v>615</v>
      </c>
      <c r="I455" s="139"/>
      <c r="L455" s="33"/>
      <c r="M455" s="140"/>
      <c r="T455" s="54"/>
      <c r="AT455" s="18" t="s">
        <v>141</v>
      </c>
      <c r="AU455" s="18" t="s">
        <v>81</v>
      </c>
    </row>
    <row r="456" spans="2:65" s="1" customFormat="1" ht="11.25">
      <c r="B456" s="33"/>
      <c r="D456" s="141" t="s">
        <v>143</v>
      </c>
      <c r="F456" s="142" t="s">
        <v>616</v>
      </c>
      <c r="I456" s="139"/>
      <c r="L456" s="33"/>
      <c r="M456" s="140"/>
      <c r="T456" s="54"/>
      <c r="AT456" s="18" t="s">
        <v>143</v>
      </c>
      <c r="AU456" s="18" t="s">
        <v>81</v>
      </c>
    </row>
    <row r="457" spans="2:65" s="11" customFormat="1" ht="25.9" customHeight="1">
      <c r="B457" s="112"/>
      <c r="D457" s="113" t="s">
        <v>70</v>
      </c>
      <c r="E457" s="114" t="s">
        <v>617</v>
      </c>
      <c r="F457" s="114" t="s">
        <v>618</v>
      </c>
      <c r="I457" s="115"/>
      <c r="J457" s="116">
        <f>BK457</f>
        <v>0</v>
      </c>
      <c r="L457" s="112"/>
      <c r="M457" s="117"/>
      <c r="P457" s="118">
        <f>P458+P487+P508+P571+P578+P605+P674+P785+P870+P985+P1011</f>
        <v>0</v>
      </c>
      <c r="R457" s="118">
        <f>R458+R487+R508+R571+R578+R605+R674+R785+R870+R985+R1011</f>
        <v>13.20637279</v>
      </c>
      <c r="T457" s="119">
        <f>T458+T487+T508+T571+T578+T605+T674+T785+T870+T985+T1011</f>
        <v>0.35215211000000007</v>
      </c>
      <c r="AR457" s="113" t="s">
        <v>81</v>
      </c>
      <c r="AT457" s="120" t="s">
        <v>70</v>
      </c>
      <c r="AU457" s="120" t="s">
        <v>71</v>
      </c>
      <c r="AY457" s="113" t="s">
        <v>131</v>
      </c>
      <c r="BK457" s="121">
        <f>BK458+BK487+BK508+BK571+BK578+BK605+BK674+BK785+BK870+BK985+BK1011</f>
        <v>0</v>
      </c>
    </row>
    <row r="458" spans="2:65" s="11" customFormat="1" ht="22.9" customHeight="1">
      <c r="B458" s="112"/>
      <c r="D458" s="113" t="s">
        <v>70</v>
      </c>
      <c r="E458" s="122" t="s">
        <v>619</v>
      </c>
      <c r="F458" s="122" t="s">
        <v>620</v>
      </c>
      <c r="I458" s="115"/>
      <c r="J458" s="123">
        <f>BK458</f>
        <v>0</v>
      </c>
      <c r="L458" s="112"/>
      <c r="M458" s="117"/>
      <c r="P458" s="118">
        <f>SUM(P459:P486)</f>
        <v>0</v>
      </c>
      <c r="R458" s="118">
        <f>SUM(R459:R486)</f>
        <v>2.8390000000000002E-2</v>
      </c>
      <c r="T458" s="119">
        <f>SUM(T459:T486)</f>
        <v>0</v>
      </c>
      <c r="AR458" s="113" t="s">
        <v>81</v>
      </c>
      <c r="AT458" s="120" t="s">
        <v>70</v>
      </c>
      <c r="AU458" s="120" t="s">
        <v>79</v>
      </c>
      <c r="AY458" s="113" t="s">
        <v>131</v>
      </c>
      <c r="BK458" s="121">
        <f>SUM(BK459:BK486)</f>
        <v>0</v>
      </c>
    </row>
    <row r="459" spans="2:65" s="1" customFormat="1" ht="16.5" customHeight="1">
      <c r="B459" s="33"/>
      <c r="C459" s="124" t="s">
        <v>621</v>
      </c>
      <c r="D459" s="124" t="s">
        <v>134</v>
      </c>
      <c r="E459" s="125" t="s">
        <v>622</v>
      </c>
      <c r="F459" s="126" t="s">
        <v>623</v>
      </c>
      <c r="G459" s="127" t="s">
        <v>208</v>
      </c>
      <c r="H459" s="128">
        <v>7</v>
      </c>
      <c r="I459" s="129"/>
      <c r="J459" s="130">
        <f>ROUND(I459*H459,2)</f>
        <v>0</v>
      </c>
      <c r="K459" s="126" t="s">
        <v>138</v>
      </c>
      <c r="L459" s="33"/>
      <c r="M459" s="131" t="s">
        <v>19</v>
      </c>
      <c r="N459" s="132" t="s">
        <v>42</v>
      </c>
      <c r="P459" s="133">
        <f>O459*H459</f>
        <v>0</v>
      </c>
      <c r="Q459" s="133">
        <v>4.2999999999999999E-4</v>
      </c>
      <c r="R459" s="133">
        <f>Q459*H459</f>
        <v>3.0100000000000001E-3</v>
      </c>
      <c r="S459" s="133">
        <v>0</v>
      </c>
      <c r="T459" s="134">
        <f>S459*H459</f>
        <v>0</v>
      </c>
      <c r="AR459" s="135" t="s">
        <v>274</v>
      </c>
      <c r="AT459" s="135" t="s">
        <v>134</v>
      </c>
      <c r="AU459" s="135" t="s">
        <v>81</v>
      </c>
      <c r="AY459" s="18" t="s">
        <v>131</v>
      </c>
      <c r="BE459" s="136">
        <f>IF(N459="základní",J459,0)</f>
        <v>0</v>
      </c>
      <c r="BF459" s="136">
        <f>IF(N459="snížená",J459,0)</f>
        <v>0</v>
      </c>
      <c r="BG459" s="136">
        <f>IF(N459="zákl. přenesená",J459,0)</f>
        <v>0</v>
      </c>
      <c r="BH459" s="136">
        <f>IF(N459="sníž. přenesená",J459,0)</f>
        <v>0</v>
      </c>
      <c r="BI459" s="136">
        <f>IF(N459="nulová",J459,0)</f>
        <v>0</v>
      </c>
      <c r="BJ459" s="18" t="s">
        <v>79</v>
      </c>
      <c r="BK459" s="136">
        <f>ROUND(I459*H459,2)</f>
        <v>0</v>
      </c>
      <c r="BL459" s="18" t="s">
        <v>274</v>
      </c>
      <c r="BM459" s="135" t="s">
        <v>624</v>
      </c>
    </row>
    <row r="460" spans="2:65" s="1" customFormat="1" ht="11.25">
      <c r="B460" s="33"/>
      <c r="D460" s="137" t="s">
        <v>141</v>
      </c>
      <c r="F460" s="138" t="s">
        <v>625</v>
      </c>
      <c r="I460" s="139"/>
      <c r="L460" s="33"/>
      <c r="M460" s="140"/>
      <c r="T460" s="54"/>
      <c r="AT460" s="18" t="s">
        <v>141</v>
      </c>
      <c r="AU460" s="18" t="s">
        <v>81</v>
      </c>
    </row>
    <row r="461" spans="2:65" s="1" customFormat="1" ht="11.25">
      <c r="B461" s="33"/>
      <c r="D461" s="141" t="s">
        <v>143</v>
      </c>
      <c r="F461" s="142" t="s">
        <v>626</v>
      </c>
      <c r="I461" s="139"/>
      <c r="L461" s="33"/>
      <c r="M461" s="140"/>
      <c r="T461" s="54"/>
      <c r="AT461" s="18" t="s">
        <v>143</v>
      </c>
      <c r="AU461" s="18" t="s">
        <v>81</v>
      </c>
    </row>
    <row r="462" spans="2:65" s="12" customFormat="1" ht="11.25">
      <c r="B462" s="143"/>
      <c r="D462" s="137" t="s">
        <v>145</v>
      </c>
      <c r="E462" s="144" t="s">
        <v>19</v>
      </c>
      <c r="F462" s="145" t="s">
        <v>627</v>
      </c>
      <c r="H462" s="146">
        <v>7</v>
      </c>
      <c r="I462" s="147"/>
      <c r="L462" s="143"/>
      <c r="M462" s="148"/>
      <c r="T462" s="149"/>
      <c r="AT462" s="144" t="s">
        <v>145</v>
      </c>
      <c r="AU462" s="144" t="s">
        <v>81</v>
      </c>
      <c r="AV462" s="12" t="s">
        <v>81</v>
      </c>
      <c r="AW462" s="12" t="s">
        <v>32</v>
      </c>
      <c r="AX462" s="12" t="s">
        <v>79</v>
      </c>
      <c r="AY462" s="144" t="s">
        <v>131</v>
      </c>
    </row>
    <row r="463" spans="2:65" s="1" customFormat="1" ht="16.5" customHeight="1">
      <c r="B463" s="33"/>
      <c r="C463" s="124" t="s">
        <v>628</v>
      </c>
      <c r="D463" s="124" t="s">
        <v>134</v>
      </c>
      <c r="E463" s="125" t="s">
        <v>629</v>
      </c>
      <c r="F463" s="126" t="s">
        <v>630</v>
      </c>
      <c r="G463" s="127" t="s">
        <v>208</v>
      </c>
      <c r="H463" s="128">
        <v>10</v>
      </c>
      <c r="I463" s="129"/>
      <c r="J463" s="130">
        <f>ROUND(I463*H463,2)</f>
        <v>0</v>
      </c>
      <c r="K463" s="126" t="s">
        <v>138</v>
      </c>
      <c r="L463" s="33"/>
      <c r="M463" s="131" t="s">
        <v>19</v>
      </c>
      <c r="N463" s="132" t="s">
        <v>42</v>
      </c>
      <c r="P463" s="133">
        <f>O463*H463</f>
        <v>0</v>
      </c>
      <c r="Q463" s="133">
        <v>7.6000000000000004E-4</v>
      </c>
      <c r="R463" s="133">
        <f>Q463*H463</f>
        <v>7.6000000000000009E-3</v>
      </c>
      <c r="S463" s="133">
        <v>0</v>
      </c>
      <c r="T463" s="134">
        <f>S463*H463</f>
        <v>0</v>
      </c>
      <c r="AR463" s="135" t="s">
        <v>274</v>
      </c>
      <c r="AT463" s="135" t="s">
        <v>134</v>
      </c>
      <c r="AU463" s="135" t="s">
        <v>81</v>
      </c>
      <c r="AY463" s="18" t="s">
        <v>131</v>
      </c>
      <c r="BE463" s="136">
        <f>IF(N463="základní",J463,0)</f>
        <v>0</v>
      </c>
      <c r="BF463" s="136">
        <f>IF(N463="snížená",J463,0)</f>
        <v>0</v>
      </c>
      <c r="BG463" s="136">
        <f>IF(N463="zákl. přenesená",J463,0)</f>
        <v>0</v>
      </c>
      <c r="BH463" s="136">
        <f>IF(N463="sníž. přenesená",J463,0)</f>
        <v>0</v>
      </c>
      <c r="BI463" s="136">
        <f>IF(N463="nulová",J463,0)</f>
        <v>0</v>
      </c>
      <c r="BJ463" s="18" t="s">
        <v>79</v>
      </c>
      <c r="BK463" s="136">
        <f>ROUND(I463*H463,2)</f>
        <v>0</v>
      </c>
      <c r="BL463" s="18" t="s">
        <v>274</v>
      </c>
      <c r="BM463" s="135" t="s">
        <v>631</v>
      </c>
    </row>
    <row r="464" spans="2:65" s="1" customFormat="1" ht="11.25">
      <c r="B464" s="33"/>
      <c r="D464" s="137" t="s">
        <v>141</v>
      </c>
      <c r="F464" s="138" t="s">
        <v>632</v>
      </c>
      <c r="I464" s="139"/>
      <c r="L464" s="33"/>
      <c r="M464" s="140"/>
      <c r="T464" s="54"/>
      <c r="AT464" s="18" t="s">
        <v>141</v>
      </c>
      <c r="AU464" s="18" t="s">
        <v>81</v>
      </c>
    </row>
    <row r="465" spans="2:65" s="1" customFormat="1" ht="11.25">
      <c r="B465" s="33"/>
      <c r="D465" s="141" t="s">
        <v>143</v>
      </c>
      <c r="F465" s="142" t="s">
        <v>633</v>
      </c>
      <c r="I465" s="139"/>
      <c r="L465" s="33"/>
      <c r="M465" s="140"/>
      <c r="T465" s="54"/>
      <c r="AT465" s="18" t="s">
        <v>143</v>
      </c>
      <c r="AU465" s="18" t="s">
        <v>81</v>
      </c>
    </row>
    <row r="466" spans="2:65" s="12" customFormat="1" ht="11.25">
      <c r="B466" s="143"/>
      <c r="D466" s="137" t="s">
        <v>145</v>
      </c>
      <c r="E466" s="144" t="s">
        <v>19</v>
      </c>
      <c r="F466" s="145" t="s">
        <v>634</v>
      </c>
      <c r="H466" s="146">
        <v>10</v>
      </c>
      <c r="I466" s="147"/>
      <c r="L466" s="143"/>
      <c r="M466" s="148"/>
      <c r="T466" s="149"/>
      <c r="AT466" s="144" t="s">
        <v>145</v>
      </c>
      <c r="AU466" s="144" t="s">
        <v>81</v>
      </c>
      <c r="AV466" s="12" t="s">
        <v>81</v>
      </c>
      <c r="AW466" s="12" t="s">
        <v>32</v>
      </c>
      <c r="AX466" s="12" t="s">
        <v>79</v>
      </c>
      <c r="AY466" s="144" t="s">
        <v>131</v>
      </c>
    </row>
    <row r="467" spans="2:65" s="1" customFormat="1" ht="16.5" customHeight="1">
      <c r="B467" s="33"/>
      <c r="C467" s="124" t="s">
        <v>635</v>
      </c>
      <c r="D467" s="124" t="s">
        <v>134</v>
      </c>
      <c r="E467" s="125" t="s">
        <v>636</v>
      </c>
      <c r="F467" s="126" t="s">
        <v>637</v>
      </c>
      <c r="G467" s="127" t="s">
        <v>208</v>
      </c>
      <c r="H467" s="128">
        <v>10</v>
      </c>
      <c r="I467" s="129"/>
      <c r="J467" s="130">
        <f>ROUND(I467*H467,2)</f>
        <v>0</v>
      </c>
      <c r="K467" s="126" t="s">
        <v>138</v>
      </c>
      <c r="L467" s="33"/>
      <c r="M467" s="131" t="s">
        <v>19</v>
      </c>
      <c r="N467" s="132" t="s">
        <v>42</v>
      </c>
      <c r="P467" s="133">
        <f>O467*H467</f>
        <v>0</v>
      </c>
      <c r="Q467" s="133">
        <v>1.5299999999999999E-3</v>
      </c>
      <c r="R467" s="133">
        <f>Q467*H467</f>
        <v>1.5299999999999999E-2</v>
      </c>
      <c r="S467" s="133">
        <v>0</v>
      </c>
      <c r="T467" s="134">
        <f>S467*H467</f>
        <v>0</v>
      </c>
      <c r="AR467" s="135" t="s">
        <v>274</v>
      </c>
      <c r="AT467" s="135" t="s">
        <v>134</v>
      </c>
      <c r="AU467" s="135" t="s">
        <v>81</v>
      </c>
      <c r="AY467" s="18" t="s">
        <v>131</v>
      </c>
      <c r="BE467" s="136">
        <f>IF(N467="základní",J467,0)</f>
        <v>0</v>
      </c>
      <c r="BF467" s="136">
        <f>IF(N467="snížená",J467,0)</f>
        <v>0</v>
      </c>
      <c r="BG467" s="136">
        <f>IF(N467="zákl. přenesená",J467,0)</f>
        <v>0</v>
      </c>
      <c r="BH467" s="136">
        <f>IF(N467="sníž. přenesená",J467,0)</f>
        <v>0</v>
      </c>
      <c r="BI467" s="136">
        <f>IF(N467="nulová",J467,0)</f>
        <v>0</v>
      </c>
      <c r="BJ467" s="18" t="s">
        <v>79</v>
      </c>
      <c r="BK467" s="136">
        <f>ROUND(I467*H467,2)</f>
        <v>0</v>
      </c>
      <c r="BL467" s="18" t="s">
        <v>274</v>
      </c>
      <c r="BM467" s="135" t="s">
        <v>638</v>
      </c>
    </row>
    <row r="468" spans="2:65" s="1" customFormat="1" ht="11.25">
      <c r="B468" s="33"/>
      <c r="D468" s="137" t="s">
        <v>141</v>
      </c>
      <c r="F468" s="138" t="s">
        <v>639</v>
      </c>
      <c r="I468" s="139"/>
      <c r="L468" s="33"/>
      <c r="M468" s="140"/>
      <c r="T468" s="54"/>
      <c r="AT468" s="18" t="s">
        <v>141</v>
      </c>
      <c r="AU468" s="18" t="s">
        <v>81</v>
      </c>
    </row>
    <row r="469" spans="2:65" s="1" customFormat="1" ht="11.25">
      <c r="B469" s="33"/>
      <c r="D469" s="141" t="s">
        <v>143</v>
      </c>
      <c r="F469" s="142" t="s">
        <v>640</v>
      </c>
      <c r="I469" s="139"/>
      <c r="L469" s="33"/>
      <c r="M469" s="140"/>
      <c r="T469" s="54"/>
      <c r="AT469" s="18" t="s">
        <v>143</v>
      </c>
      <c r="AU469" s="18" t="s">
        <v>81</v>
      </c>
    </row>
    <row r="470" spans="2:65" s="12" customFormat="1" ht="11.25">
      <c r="B470" s="143"/>
      <c r="D470" s="137" t="s">
        <v>145</v>
      </c>
      <c r="E470" s="144" t="s">
        <v>19</v>
      </c>
      <c r="F470" s="145" t="s">
        <v>641</v>
      </c>
      <c r="H470" s="146">
        <v>10</v>
      </c>
      <c r="I470" s="147"/>
      <c r="L470" s="143"/>
      <c r="M470" s="148"/>
      <c r="T470" s="149"/>
      <c r="AT470" s="144" t="s">
        <v>145</v>
      </c>
      <c r="AU470" s="144" t="s">
        <v>81</v>
      </c>
      <c r="AV470" s="12" t="s">
        <v>81</v>
      </c>
      <c r="AW470" s="12" t="s">
        <v>32</v>
      </c>
      <c r="AX470" s="12" t="s">
        <v>79</v>
      </c>
      <c r="AY470" s="144" t="s">
        <v>131</v>
      </c>
    </row>
    <row r="471" spans="2:65" s="1" customFormat="1" ht="16.5" customHeight="1">
      <c r="B471" s="33"/>
      <c r="C471" s="124" t="s">
        <v>642</v>
      </c>
      <c r="D471" s="124" t="s">
        <v>134</v>
      </c>
      <c r="E471" s="125" t="s">
        <v>643</v>
      </c>
      <c r="F471" s="126" t="s">
        <v>644</v>
      </c>
      <c r="G471" s="127" t="s">
        <v>208</v>
      </c>
      <c r="H471" s="128">
        <v>4</v>
      </c>
      <c r="I471" s="129"/>
      <c r="J471" s="130">
        <f>ROUND(I471*H471,2)</f>
        <v>0</v>
      </c>
      <c r="K471" s="126" t="s">
        <v>138</v>
      </c>
      <c r="L471" s="33"/>
      <c r="M471" s="131" t="s">
        <v>19</v>
      </c>
      <c r="N471" s="132" t="s">
        <v>42</v>
      </c>
      <c r="P471" s="133">
        <f>O471*H471</f>
        <v>0</v>
      </c>
      <c r="Q471" s="133">
        <v>5.8E-4</v>
      </c>
      <c r="R471" s="133">
        <f>Q471*H471</f>
        <v>2.32E-3</v>
      </c>
      <c r="S471" s="133">
        <v>0</v>
      </c>
      <c r="T471" s="134">
        <f>S471*H471</f>
        <v>0</v>
      </c>
      <c r="AR471" s="135" t="s">
        <v>274</v>
      </c>
      <c r="AT471" s="135" t="s">
        <v>134</v>
      </c>
      <c r="AU471" s="135" t="s">
        <v>81</v>
      </c>
      <c r="AY471" s="18" t="s">
        <v>131</v>
      </c>
      <c r="BE471" s="136">
        <f>IF(N471="základní",J471,0)</f>
        <v>0</v>
      </c>
      <c r="BF471" s="136">
        <f>IF(N471="snížená",J471,0)</f>
        <v>0</v>
      </c>
      <c r="BG471" s="136">
        <f>IF(N471="zákl. přenesená",J471,0)</f>
        <v>0</v>
      </c>
      <c r="BH471" s="136">
        <f>IF(N471="sníž. přenesená",J471,0)</f>
        <v>0</v>
      </c>
      <c r="BI471" s="136">
        <f>IF(N471="nulová",J471,0)</f>
        <v>0</v>
      </c>
      <c r="BJ471" s="18" t="s">
        <v>79</v>
      </c>
      <c r="BK471" s="136">
        <f>ROUND(I471*H471,2)</f>
        <v>0</v>
      </c>
      <c r="BL471" s="18" t="s">
        <v>274</v>
      </c>
      <c r="BM471" s="135" t="s">
        <v>645</v>
      </c>
    </row>
    <row r="472" spans="2:65" s="1" customFormat="1" ht="11.25">
      <c r="B472" s="33"/>
      <c r="D472" s="137" t="s">
        <v>141</v>
      </c>
      <c r="F472" s="138" t="s">
        <v>646</v>
      </c>
      <c r="I472" s="139"/>
      <c r="L472" s="33"/>
      <c r="M472" s="140"/>
      <c r="T472" s="54"/>
      <c r="AT472" s="18" t="s">
        <v>141</v>
      </c>
      <c r="AU472" s="18" t="s">
        <v>81</v>
      </c>
    </row>
    <row r="473" spans="2:65" s="1" customFormat="1" ht="11.25">
      <c r="B473" s="33"/>
      <c r="D473" s="141" t="s">
        <v>143</v>
      </c>
      <c r="F473" s="142" t="s">
        <v>647</v>
      </c>
      <c r="I473" s="139"/>
      <c r="L473" s="33"/>
      <c r="M473" s="140"/>
      <c r="T473" s="54"/>
      <c r="AT473" s="18" t="s">
        <v>143</v>
      </c>
      <c r="AU473" s="18" t="s">
        <v>81</v>
      </c>
    </row>
    <row r="474" spans="2:65" s="12" customFormat="1" ht="11.25">
      <c r="B474" s="143"/>
      <c r="D474" s="137" t="s">
        <v>145</v>
      </c>
      <c r="E474" s="144" t="s">
        <v>19</v>
      </c>
      <c r="F474" s="145" t="s">
        <v>648</v>
      </c>
      <c r="H474" s="146">
        <v>4</v>
      </c>
      <c r="I474" s="147"/>
      <c r="L474" s="143"/>
      <c r="M474" s="148"/>
      <c r="T474" s="149"/>
      <c r="AT474" s="144" t="s">
        <v>145</v>
      </c>
      <c r="AU474" s="144" t="s">
        <v>81</v>
      </c>
      <c r="AV474" s="12" t="s">
        <v>81</v>
      </c>
      <c r="AW474" s="12" t="s">
        <v>32</v>
      </c>
      <c r="AX474" s="12" t="s">
        <v>79</v>
      </c>
      <c r="AY474" s="144" t="s">
        <v>131</v>
      </c>
    </row>
    <row r="475" spans="2:65" s="1" customFormat="1" ht="16.5" customHeight="1">
      <c r="B475" s="33"/>
      <c r="C475" s="124" t="s">
        <v>649</v>
      </c>
      <c r="D475" s="124" t="s">
        <v>134</v>
      </c>
      <c r="E475" s="125" t="s">
        <v>650</v>
      </c>
      <c r="F475" s="126" t="s">
        <v>651</v>
      </c>
      <c r="G475" s="127" t="s">
        <v>344</v>
      </c>
      <c r="H475" s="128">
        <v>1</v>
      </c>
      <c r="I475" s="129"/>
      <c r="J475" s="130">
        <f>ROUND(I475*H475,2)</f>
        <v>0</v>
      </c>
      <c r="K475" s="126" t="s">
        <v>138</v>
      </c>
      <c r="L475" s="33"/>
      <c r="M475" s="131" t="s">
        <v>19</v>
      </c>
      <c r="N475" s="132" t="s">
        <v>42</v>
      </c>
      <c r="P475" s="133">
        <f>O475*H475</f>
        <v>0</v>
      </c>
      <c r="Q475" s="133">
        <v>1.6000000000000001E-4</v>
      </c>
      <c r="R475" s="133">
        <f>Q475*H475</f>
        <v>1.6000000000000001E-4</v>
      </c>
      <c r="S475" s="133">
        <v>0</v>
      </c>
      <c r="T475" s="134">
        <f>S475*H475</f>
        <v>0</v>
      </c>
      <c r="AR475" s="135" t="s">
        <v>274</v>
      </c>
      <c r="AT475" s="135" t="s">
        <v>134</v>
      </c>
      <c r="AU475" s="135" t="s">
        <v>81</v>
      </c>
      <c r="AY475" s="18" t="s">
        <v>131</v>
      </c>
      <c r="BE475" s="136">
        <f>IF(N475="základní",J475,0)</f>
        <v>0</v>
      </c>
      <c r="BF475" s="136">
        <f>IF(N475="snížená",J475,0)</f>
        <v>0</v>
      </c>
      <c r="BG475" s="136">
        <f>IF(N475="zákl. přenesená",J475,0)</f>
        <v>0</v>
      </c>
      <c r="BH475" s="136">
        <f>IF(N475="sníž. přenesená",J475,0)</f>
        <v>0</v>
      </c>
      <c r="BI475" s="136">
        <f>IF(N475="nulová",J475,0)</f>
        <v>0</v>
      </c>
      <c r="BJ475" s="18" t="s">
        <v>79</v>
      </c>
      <c r="BK475" s="136">
        <f>ROUND(I475*H475,2)</f>
        <v>0</v>
      </c>
      <c r="BL475" s="18" t="s">
        <v>274</v>
      </c>
      <c r="BM475" s="135" t="s">
        <v>652</v>
      </c>
    </row>
    <row r="476" spans="2:65" s="1" customFormat="1" ht="11.25">
      <c r="B476" s="33"/>
      <c r="D476" s="137" t="s">
        <v>141</v>
      </c>
      <c r="F476" s="138" t="s">
        <v>653</v>
      </c>
      <c r="I476" s="139"/>
      <c r="L476" s="33"/>
      <c r="M476" s="140"/>
      <c r="T476" s="54"/>
      <c r="AT476" s="18" t="s">
        <v>141</v>
      </c>
      <c r="AU476" s="18" t="s">
        <v>81</v>
      </c>
    </row>
    <row r="477" spans="2:65" s="1" customFormat="1" ht="11.25">
      <c r="B477" s="33"/>
      <c r="D477" s="141" t="s">
        <v>143</v>
      </c>
      <c r="F477" s="142" t="s">
        <v>654</v>
      </c>
      <c r="I477" s="139"/>
      <c r="L477" s="33"/>
      <c r="M477" s="140"/>
      <c r="T477" s="54"/>
      <c r="AT477" s="18" t="s">
        <v>143</v>
      </c>
      <c r="AU477" s="18" t="s">
        <v>81</v>
      </c>
    </row>
    <row r="478" spans="2:65" s="1" customFormat="1" ht="21.75" customHeight="1">
      <c r="B478" s="33"/>
      <c r="C478" s="124" t="s">
        <v>655</v>
      </c>
      <c r="D478" s="124" t="s">
        <v>134</v>
      </c>
      <c r="E478" s="125" t="s">
        <v>656</v>
      </c>
      <c r="F478" s="126" t="s">
        <v>657</v>
      </c>
      <c r="G478" s="127" t="s">
        <v>658</v>
      </c>
      <c r="H478" s="128">
        <v>30</v>
      </c>
      <c r="I478" s="129"/>
      <c r="J478" s="130">
        <f>ROUND(I478*H478,2)</f>
        <v>0</v>
      </c>
      <c r="K478" s="126" t="s">
        <v>138</v>
      </c>
      <c r="L478" s="33"/>
      <c r="M478" s="131" t="s">
        <v>19</v>
      </c>
      <c r="N478" s="132" t="s">
        <v>42</v>
      </c>
      <c r="P478" s="133">
        <f>O478*H478</f>
        <v>0</v>
      </c>
      <c r="Q478" s="133">
        <v>0</v>
      </c>
      <c r="R478" s="133">
        <f>Q478*H478</f>
        <v>0</v>
      </c>
      <c r="S478" s="133">
        <v>0</v>
      </c>
      <c r="T478" s="134">
        <f>S478*H478</f>
        <v>0</v>
      </c>
      <c r="AR478" s="135" t="s">
        <v>274</v>
      </c>
      <c r="AT478" s="135" t="s">
        <v>134</v>
      </c>
      <c r="AU478" s="135" t="s">
        <v>81</v>
      </c>
      <c r="AY478" s="18" t="s">
        <v>131</v>
      </c>
      <c r="BE478" s="136">
        <f>IF(N478="základní",J478,0)</f>
        <v>0</v>
      </c>
      <c r="BF478" s="136">
        <f>IF(N478="snížená",J478,0)</f>
        <v>0</v>
      </c>
      <c r="BG478" s="136">
        <f>IF(N478="zákl. přenesená",J478,0)</f>
        <v>0</v>
      </c>
      <c r="BH478" s="136">
        <f>IF(N478="sníž. přenesená",J478,0)</f>
        <v>0</v>
      </c>
      <c r="BI478" s="136">
        <f>IF(N478="nulová",J478,0)</f>
        <v>0</v>
      </c>
      <c r="BJ478" s="18" t="s">
        <v>79</v>
      </c>
      <c r="BK478" s="136">
        <f>ROUND(I478*H478,2)</f>
        <v>0</v>
      </c>
      <c r="BL478" s="18" t="s">
        <v>274</v>
      </c>
      <c r="BM478" s="135" t="s">
        <v>659</v>
      </c>
    </row>
    <row r="479" spans="2:65" s="1" customFormat="1" ht="19.5">
      <c r="B479" s="33"/>
      <c r="D479" s="137" t="s">
        <v>141</v>
      </c>
      <c r="F479" s="138" t="s">
        <v>660</v>
      </c>
      <c r="I479" s="139"/>
      <c r="L479" s="33"/>
      <c r="M479" s="140"/>
      <c r="T479" s="54"/>
      <c r="AT479" s="18" t="s">
        <v>141</v>
      </c>
      <c r="AU479" s="18" t="s">
        <v>81</v>
      </c>
    </row>
    <row r="480" spans="2:65" s="1" customFormat="1" ht="11.25">
      <c r="B480" s="33"/>
      <c r="D480" s="141" t="s">
        <v>143</v>
      </c>
      <c r="F480" s="142" t="s">
        <v>661</v>
      </c>
      <c r="I480" s="139"/>
      <c r="L480" s="33"/>
      <c r="M480" s="140"/>
      <c r="T480" s="54"/>
      <c r="AT480" s="18" t="s">
        <v>143</v>
      </c>
      <c r="AU480" s="18" t="s">
        <v>81</v>
      </c>
    </row>
    <row r="481" spans="2:65" s="12" customFormat="1" ht="11.25">
      <c r="B481" s="143"/>
      <c r="D481" s="137" t="s">
        <v>145</v>
      </c>
      <c r="E481" s="144" t="s">
        <v>19</v>
      </c>
      <c r="F481" s="145" t="s">
        <v>662</v>
      </c>
      <c r="H481" s="146">
        <v>30</v>
      </c>
      <c r="I481" s="147"/>
      <c r="L481" s="143"/>
      <c r="M481" s="148"/>
      <c r="T481" s="149"/>
      <c r="AT481" s="144" t="s">
        <v>145</v>
      </c>
      <c r="AU481" s="144" t="s">
        <v>81</v>
      </c>
      <c r="AV481" s="12" t="s">
        <v>81</v>
      </c>
      <c r="AW481" s="12" t="s">
        <v>32</v>
      </c>
      <c r="AX481" s="12" t="s">
        <v>79</v>
      </c>
      <c r="AY481" s="144" t="s">
        <v>131</v>
      </c>
    </row>
    <row r="482" spans="2:65" s="1" customFormat="1" ht="24.2" customHeight="1">
      <c r="B482" s="33"/>
      <c r="C482" s="124" t="s">
        <v>663</v>
      </c>
      <c r="D482" s="124" t="s">
        <v>134</v>
      </c>
      <c r="E482" s="125" t="s">
        <v>664</v>
      </c>
      <c r="F482" s="126" t="s">
        <v>665</v>
      </c>
      <c r="G482" s="127" t="s">
        <v>336</v>
      </c>
      <c r="H482" s="128">
        <v>1</v>
      </c>
      <c r="I482" s="129"/>
      <c r="J482" s="130">
        <f>ROUND(I482*H482,2)</f>
        <v>0</v>
      </c>
      <c r="K482" s="126" t="s">
        <v>337</v>
      </c>
      <c r="L482" s="33"/>
      <c r="M482" s="131" t="s">
        <v>19</v>
      </c>
      <c r="N482" s="132" t="s">
        <v>42</v>
      </c>
      <c r="P482" s="133">
        <f>O482*H482</f>
        <v>0</v>
      </c>
      <c r="Q482" s="133">
        <v>0</v>
      </c>
      <c r="R482" s="133">
        <f>Q482*H482</f>
        <v>0</v>
      </c>
      <c r="S482" s="133">
        <v>0</v>
      </c>
      <c r="T482" s="134">
        <f>S482*H482</f>
        <v>0</v>
      </c>
      <c r="AR482" s="135" t="s">
        <v>274</v>
      </c>
      <c r="AT482" s="135" t="s">
        <v>134</v>
      </c>
      <c r="AU482" s="135" t="s">
        <v>81</v>
      </c>
      <c r="AY482" s="18" t="s">
        <v>131</v>
      </c>
      <c r="BE482" s="136">
        <f>IF(N482="základní",J482,0)</f>
        <v>0</v>
      </c>
      <c r="BF482" s="136">
        <f>IF(N482="snížená",J482,0)</f>
        <v>0</v>
      </c>
      <c r="BG482" s="136">
        <f>IF(N482="zákl. přenesená",J482,0)</f>
        <v>0</v>
      </c>
      <c r="BH482" s="136">
        <f>IF(N482="sníž. přenesená",J482,0)</f>
        <v>0</v>
      </c>
      <c r="BI482" s="136">
        <f>IF(N482="nulová",J482,0)</f>
        <v>0</v>
      </c>
      <c r="BJ482" s="18" t="s">
        <v>79</v>
      </c>
      <c r="BK482" s="136">
        <f>ROUND(I482*H482,2)</f>
        <v>0</v>
      </c>
      <c r="BL482" s="18" t="s">
        <v>274</v>
      </c>
      <c r="BM482" s="135" t="s">
        <v>666</v>
      </c>
    </row>
    <row r="483" spans="2:65" s="1" customFormat="1" ht="11.25">
      <c r="B483" s="33"/>
      <c r="D483" s="137" t="s">
        <v>141</v>
      </c>
      <c r="F483" s="138" t="s">
        <v>665</v>
      </c>
      <c r="I483" s="139"/>
      <c r="L483" s="33"/>
      <c r="M483" s="140"/>
      <c r="T483" s="54"/>
      <c r="AT483" s="18" t="s">
        <v>141</v>
      </c>
      <c r="AU483" s="18" t="s">
        <v>81</v>
      </c>
    </row>
    <row r="484" spans="2:65" s="1" customFormat="1" ht="24.2" customHeight="1">
      <c r="B484" s="33"/>
      <c r="C484" s="124" t="s">
        <v>667</v>
      </c>
      <c r="D484" s="124" t="s">
        <v>134</v>
      </c>
      <c r="E484" s="125" t="s">
        <v>668</v>
      </c>
      <c r="F484" s="126" t="s">
        <v>669</v>
      </c>
      <c r="G484" s="127" t="s">
        <v>137</v>
      </c>
      <c r="H484" s="128">
        <v>2.8000000000000001E-2</v>
      </c>
      <c r="I484" s="129"/>
      <c r="J484" s="130">
        <f>ROUND(I484*H484,2)</f>
        <v>0</v>
      </c>
      <c r="K484" s="126" t="s">
        <v>138</v>
      </c>
      <c r="L484" s="33"/>
      <c r="M484" s="131" t="s">
        <v>19</v>
      </c>
      <c r="N484" s="132" t="s">
        <v>42</v>
      </c>
      <c r="P484" s="133">
        <f>O484*H484</f>
        <v>0</v>
      </c>
      <c r="Q484" s="133">
        <v>0</v>
      </c>
      <c r="R484" s="133">
        <f>Q484*H484</f>
        <v>0</v>
      </c>
      <c r="S484" s="133">
        <v>0</v>
      </c>
      <c r="T484" s="134">
        <f>S484*H484</f>
        <v>0</v>
      </c>
      <c r="AR484" s="135" t="s">
        <v>274</v>
      </c>
      <c r="AT484" s="135" t="s">
        <v>134</v>
      </c>
      <c r="AU484" s="135" t="s">
        <v>81</v>
      </c>
      <c r="AY484" s="18" t="s">
        <v>131</v>
      </c>
      <c r="BE484" s="136">
        <f>IF(N484="základní",J484,0)</f>
        <v>0</v>
      </c>
      <c r="BF484" s="136">
        <f>IF(N484="snížená",J484,0)</f>
        <v>0</v>
      </c>
      <c r="BG484" s="136">
        <f>IF(N484="zákl. přenesená",J484,0)</f>
        <v>0</v>
      </c>
      <c r="BH484" s="136">
        <f>IF(N484="sníž. přenesená",J484,0)</f>
        <v>0</v>
      </c>
      <c r="BI484" s="136">
        <f>IF(N484="nulová",J484,0)</f>
        <v>0</v>
      </c>
      <c r="BJ484" s="18" t="s">
        <v>79</v>
      </c>
      <c r="BK484" s="136">
        <f>ROUND(I484*H484,2)</f>
        <v>0</v>
      </c>
      <c r="BL484" s="18" t="s">
        <v>274</v>
      </c>
      <c r="BM484" s="135" t="s">
        <v>670</v>
      </c>
    </row>
    <row r="485" spans="2:65" s="1" customFormat="1" ht="29.25">
      <c r="B485" s="33"/>
      <c r="D485" s="137" t="s">
        <v>141</v>
      </c>
      <c r="F485" s="138" t="s">
        <v>671</v>
      </c>
      <c r="I485" s="139"/>
      <c r="L485" s="33"/>
      <c r="M485" s="140"/>
      <c r="T485" s="54"/>
      <c r="AT485" s="18" t="s">
        <v>141</v>
      </c>
      <c r="AU485" s="18" t="s">
        <v>81</v>
      </c>
    </row>
    <row r="486" spans="2:65" s="1" customFormat="1" ht="11.25">
      <c r="B486" s="33"/>
      <c r="D486" s="141" t="s">
        <v>143</v>
      </c>
      <c r="F486" s="142" t="s">
        <v>672</v>
      </c>
      <c r="I486" s="139"/>
      <c r="L486" s="33"/>
      <c r="M486" s="140"/>
      <c r="T486" s="54"/>
      <c r="AT486" s="18" t="s">
        <v>143</v>
      </c>
      <c r="AU486" s="18" t="s">
        <v>81</v>
      </c>
    </row>
    <row r="487" spans="2:65" s="11" customFormat="1" ht="22.9" customHeight="1">
      <c r="B487" s="112"/>
      <c r="D487" s="113" t="s">
        <v>70</v>
      </c>
      <c r="E487" s="122" t="s">
        <v>673</v>
      </c>
      <c r="F487" s="122" t="s">
        <v>674</v>
      </c>
      <c r="I487" s="115"/>
      <c r="J487" s="123">
        <f>BK487</f>
        <v>0</v>
      </c>
      <c r="L487" s="112"/>
      <c r="M487" s="117"/>
      <c r="P487" s="118">
        <f>SUM(P488:P507)</f>
        <v>0</v>
      </c>
      <c r="R487" s="118">
        <f>SUM(R488:R507)</f>
        <v>1.4500000000000002E-2</v>
      </c>
      <c r="T487" s="119">
        <f>SUM(T488:T507)</f>
        <v>0</v>
      </c>
      <c r="AR487" s="113" t="s">
        <v>81</v>
      </c>
      <c r="AT487" s="120" t="s">
        <v>70</v>
      </c>
      <c r="AU487" s="120" t="s">
        <v>79</v>
      </c>
      <c r="AY487" s="113" t="s">
        <v>131</v>
      </c>
      <c r="BK487" s="121">
        <f>SUM(BK488:BK507)</f>
        <v>0</v>
      </c>
    </row>
    <row r="488" spans="2:65" s="1" customFormat="1" ht="33" customHeight="1">
      <c r="B488" s="33"/>
      <c r="C488" s="124" t="s">
        <v>214</v>
      </c>
      <c r="D488" s="124" t="s">
        <v>134</v>
      </c>
      <c r="E488" s="125" t="s">
        <v>675</v>
      </c>
      <c r="F488" s="126" t="s">
        <v>676</v>
      </c>
      <c r="G488" s="127" t="s">
        <v>208</v>
      </c>
      <c r="H488" s="128">
        <v>50</v>
      </c>
      <c r="I488" s="129"/>
      <c r="J488" s="130">
        <f>ROUND(I488*H488,2)</f>
        <v>0</v>
      </c>
      <c r="K488" s="126" t="s">
        <v>138</v>
      </c>
      <c r="L488" s="33"/>
      <c r="M488" s="131" t="s">
        <v>19</v>
      </c>
      <c r="N488" s="132" t="s">
        <v>42</v>
      </c>
      <c r="P488" s="133">
        <f>O488*H488</f>
        <v>0</v>
      </c>
      <c r="Q488" s="133">
        <v>2.2000000000000001E-4</v>
      </c>
      <c r="R488" s="133">
        <f>Q488*H488</f>
        <v>1.1000000000000001E-2</v>
      </c>
      <c r="S488" s="133">
        <v>0</v>
      </c>
      <c r="T488" s="134">
        <f>S488*H488</f>
        <v>0</v>
      </c>
      <c r="AR488" s="135" t="s">
        <v>274</v>
      </c>
      <c r="AT488" s="135" t="s">
        <v>134</v>
      </c>
      <c r="AU488" s="135" t="s">
        <v>81</v>
      </c>
      <c r="AY488" s="18" t="s">
        <v>131</v>
      </c>
      <c r="BE488" s="136">
        <f>IF(N488="základní",J488,0)</f>
        <v>0</v>
      </c>
      <c r="BF488" s="136">
        <f>IF(N488="snížená",J488,0)</f>
        <v>0</v>
      </c>
      <c r="BG488" s="136">
        <f>IF(N488="zákl. přenesená",J488,0)</f>
        <v>0</v>
      </c>
      <c r="BH488" s="136">
        <f>IF(N488="sníž. přenesená",J488,0)</f>
        <v>0</v>
      </c>
      <c r="BI488" s="136">
        <f>IF(N488="nulová",J488,0)</f>
        <v>0</v>
      </c>
      <c r="BJ488" s="18" t="s">
        <v>79</v>
      </c>
      <c r="BK488" s="136">
        <f>ROUND(I488*H488,2)</f>
        <v>0</v>
      </c>
      <c r="BL488" s="18" t="s">
        <v>274</v>
      </c>
      <c r="BM488" s="135" t="s">
        <v>677</v>
      </c>
    </row>
    <row r="489" spans="2:65" s="1" customFormat="1" ht="19.5">
      <c r="B489" s="33"/>
      <c r="D489" s="137" t="s">
        <v>141</v>
      </c>
      <c r="F489" s="138" t="s">
        <v>678</v>
      </c>
      <c r="I489" s="139"/>
      <c r="L489" s="33"/>
      <c r="M489" s="140"/>
      <c r="T489" s="54"/>
      <c r="AT489" s="18" t="s">
        <v>141</v>
      </c>
      <c r="AU489" s="18" t="s">
        <v>81</v>
      </c>
    </row>
    <row r="490" spans="2:65" s="1" customFormat="1" ht="11.25">
      <c r="B490" s="33"/>
      <c r="D490" s="141" t="s">
        <v>143</v>
      </c>
      <c r="F490" s="142" t="s">
        <v>679</v>
      </c>
      <c r="I490" s="139"/>
      <c r="L490" s="33"/>
      <c r="M490" s="140"/>
      <c r="T490" s="54"/>
      <c r="AT490" s="18" t="s">
        <v>143</v>
      </c>
      <c r="AU490" s="18" t="s">
        <v>81</v>
      </c>
    </row>
    <row r="491" spans="2:65" s="12" customFormat="1" ht="11.25">
      <c r="B491" s="143"/>
      <c r="D491" s="137" t="s">
        <v>145</v>
      </c>
      <c r="E491" s="144" t="s">
        <v>19</v>
      </c>
      <c r="F491" s="145" t="s">
        <v>680</v>
      </c>
      <c r="H491" s="146">
        <v>50</v>
      </c>
      <c r="I491" s="147"/>
      <c r="L491" s="143"/>
      <c r="M491" s="148"/>
      <c r="T491" s="149"/>
      <c r="AT491" s="144" t="s">
        <v>145</v>
      </c>
      <c r="AU491" s="144" t="s">
        <v>81</v>
      </c>
      <c r="AV491" s="12" t="s">
        <v>81</v>
      </c>
      <c r="AW491" s="12" t="s">
        <v>32</v>
      </c>
      <c r="AX491" s="12" t="s">
        <v>79</v>
      </c>
      <c r="AY491" s="144" t="s">
        <v>131</v>
      </c>
    </row>
    <row r="492" spans="2:65" s="1" customFormat="1" ht="37.9" customHeight="1">
      <c r="B492" s="33"/>
      <c r="C492" s="124" t="s">
        <v>681</v>
      </c>
      <c r="D492" s="124" t="s">
        <v>134</v>
      </c>
      <c r="E492" s="125" t="s">
        <v>682</v>
      </c>
      <c r="F492" s="126" t="s">
        <v>683</v>
      </c>
      <c r="G492" s="127" t="s">
        <v>208</v>
      </c>
      <c r="H492" s="128">
        <v>50</v>
      </c>
      <c r="I492" s="129"/>
      <c r="J492" s="130">
        <f>ROUND(I492*H492,2)</f>
        <v>0</v>
      </c>
      <c r="K492" s="126" t="s">
        <v>138</v>
      </c>
      <c r="L492" s="33"/>
      <c r="M492" s="131" t="s">
        <v>19</v>
      </c>
      <c r="N492" s="132" t="s">
        <v>42</v>
      </c>
      <c r="P492" s="133">
        <f>O492*H492</f>
        <v>0</v>
      </c>
      <c r="Q492" s="133">
        <v>4.0000000000000003E-5</v>
      </c>
      <c r="R492" s="133">
        <f>Q492*H492</f>
        <v>2E-3</v>
      </c>
      <c r="S492" s="133">
        <v>0</v>
      </c>
      <c r="T492" s="134">
        <f>S492*H492</f>
        <v>0</v>
      </c>
      <c r="AR492" s="135" t="s">
        <v>274</v>
      </c>
      <c r="AT492" s="135" t="s">
        <v>134</v>
      </c>
      <c r="AU492" s="135" t="s">
        <v>81</v>
      </c>
      <c r="AY492" s="18" t="s">
        <v>131</v>
      </c>
      <c r="BE492" s="136">
        <f>IF(N492="základní",J492,0)</f>
        <v>0</v>
      </c>
      <c r="BF492" s="136">
        <f>IF(N492="snížená",J492,0)</f>
        <v>0</v>
      </c>
      <c r="BG492" s="136">
        <f>IF(N492="zákl. přenesená",J492,0)</f>
        <v>0</v>
      </c>
      <c r="BH492" s="136">
        <f>IF(N492="sníž. přenesená",J492,0)</f>
        <v>0</v>
      </c>
      <c r="BI492" s="136">
        <f>IF(N492="nulová",J492,0)</f>
        <v>0</v>
      </c>
      <c r="BJ492" s="18" t="s">
        <v>79</v>
      </c>
      <c r="BK492" s="136">
        <f>ROUND(I492*H492,2)</f>
        <v>0</v>
      </c>
      <c r="BL492" s="18" t="s">
        <v>274</v>
      </c>
      <c r="BM492" s="135" t="s">
        <v>684</v>
      </c>
    </row>
    <row r="493" spans="2:65" s="1" customFormat="1" ht="29.25">
      <c r="B493" s="33"/>
      <c r="D493" s="137" t="s">
        <v>141</v>
      </c>
      <c r="F493" s="138" t="s">
        <v>685</v>
      </c>
      <c r="I493" s="139"/>
      <c r="L493" s="33"/>
      <c r="M493" s="140"/>
      <c r="T493" s="54"/>
      <c r="AT493" s="18" t="s">
        <v>141</v>
      </c>
      <c r="AU493" s="18" t="s">
        <v>81</v>
      </c>
    </row>
    <row r="494" spans="2:65" s="1" customFormat="1" ht="11.25">
      <c r="B494" s="33"/>
      <c r="D494" s="141" t="s">
        <v>143</v>
      </c>
      <c r="F494" s="142" t="s">
        <v>686</v>
      </c>
      <c r="I494" s="139"/>
      <c r="L494" s="33"/>
      <c r="M494" s="140"/>
      <c r="T494" s="54"/>
      <c r="AT494" s="18" t="s">
        <v>143</v>
      </c>
      <c r="AU494" s="18" t="s">
        <v>81</v>
      </c>
    </row>
    <row r="495" spans="2:65" s="1" customFormat="1" ht="24.2" customHeight="1">
      <c r="B495" s="33"/>
      <c r="C495" s="124" t="s">
        <v>331</v>
      </c>
      <c r="D495" s="124" t="s">
        <v>134</v>
      </c>
      <c r="E495" s="125" t="s">
        <v>687</v>
      </c>
      <c r="F495" s="126" t="s">
        <v>688</v>
      </c>
      <c r="G495" s="127" t="s">
        <v>208</v>
      </c>
      <c r="H495" s="128">
        <v>50</v>
      </c>
      <c r="I495" s="129"/>
      <c r="J495" s="130">
        <f>ROUND(I495*H495,2)</f>
        <v>0</v>
      </c>
      <c r="K495" s="126" t="s">
        <v>138</v>
      </c>
      <c r="L495" s="33"/>
      <c r="M495" s="131" t="s">
        <v>19</v>
      </c>
      <c r="N495" s="132" t="s">
        <v>42</v>
      </c>
      <c r="P495" s="133">
        <f>O495*H495</f>
        <v>0</v>
      </c>
      <c r="Q495" s="133">
        <v>2.0000000000000002E-5</v>
      </c>
      <c r="R495" s="133">
        <f>Q495*H495</f>
        <v>1E-3</v>
      </c>
      <c r="S495" s="133">
        <v>0</v>
      </c>
      <c r="T495" s="134">
        <f>S495*H495</f>
        <v>0</v>
      </c>
      <c r="AR495" s="135" t="s">
        <v>274</v>
      </c>
      <c r="AT495" s="135" t="s">
        <v>134</v>
      </c>
      <c r="AU495" s="135" t="s">
        <v>81</v>
      </c>
      <c r="AY495" s="18" t="s">
        <v>131</v>
      </c>
      <c r="BE495" s="136">
        <f>IF(N495="základní",J495,0)</f>
        <v>0</v>
      </c>
      <c r="BF495" s="136">
        <f>IF(N495="snížená",J495,0)</f>
        <v>0</v>
      </c>
      <c r="BG495" s="136">
        <f>IF(N495="zákl. přenesená",J495,0)</f>
        <v>0</v>
      </c>
      <c r="BH495" s="136">
        <f>IF(N495="sníž. přenesená",J495,0)</f>
        <v>0</v>
      </c>
      <c r="BI495" s="136">
        <f>IF(N495="nulová",J495,0)</f>
        <v>0</v>
      </c>
      <c r="BJ495" s="18" t="s">
        <v>79</v>
      </c>
      <c r="BK495" s="136">
        <f>ROUND(I495*H495,2)</f>
        <v>0</v>
      </c>
      <c r="BL495" s="18" t="s">
        <v>274</v>
      </c>
      <c r="BM495" s="135" t="s">
        <v>689</v>
      </c>
    </row>
    <row r="496" spans="2:65" s="1" customFormat="1" ht="19.5">
      <c r="B496" s="33"/>
      <c r="D496" s="137" t="s">
        <v>141</v>
      </c>
      <c r="F496" s="138" t="s">
        <v>690</v>
      </c>
      <c r="I496" s="139"/>
      <c r="L496" s="33"/>
      <c r="M496" s="140"/>
      <c r="T496" s="54"/>
      <c r="AT496" s="18" t="s">
        <v>141</v>
      </c>
      <c r="AU496" s="18" t="s">
        <v>81</v>
      </c>
    </row>
    <row r="497" spans="2:65" s="1" customFormat="1" ht="11.25">
      <c r="B497" s="33"/>
      <c r="D497" s="141" t="s">
        <v>143</v>
      </c>
      <c r="F497" s="142" t="s">
        <v>691</v>
      </c>
      <c r="I497" s="139"/>
      <c r="L497" s="33"/>
      <c r="M497" s="140"/>
      <c r="T497" s="54"/>
      <c r="AT497" s="18" t="s">
        <v>143</v>
      </c>
      <c r="AU497" s="18" t="s">
        <v>81</v>
      </c>
    </row>
    <row r="498" spans="2:65" s="1" customFormat="1" ht="21.75" customHeight="1">
      <c r="B498" s="33"/>
      <c r="C498" s="124" t="s">
        <v>339</v>
      </c>
      <c r="D498" s="124" t="s">
        <v>134</v>
      </c>
      <c r="E498" s="125" t="s">
        <v>692</v>
      </c>
      <c r="F498" s="126" t="s">
        <v>693</v>
      </c>
      <c r="G498" s="127" t="s">
        <v>208</v>
      </c>
      <c r="H498" s="128">
        <v>50</v>
      </c>
      <c r="I498" s="129"/>
      <c r="J498" s="130">
        <f>ROUND(I498*H498,2)</f>
        <v>0</v>
      </c>
      <c r="K498" s="126" t="s">
        <v>138</v>
      </c>
      <c r="L498" s="33"/>
      <c r="M498" s="131" t="s">
        <v>19</v>
      </c>
      <c r="N498" s="132" t="s">
        <v>42</v>
      </c>
      <c r="P498" s="133">
        <f>O498*H498</f>
        <v>0</v>
      </c>
      <c r="Q498" s="133">
        <v>1.0000000000000001E-5</v>
      </c>
      <c r="R498" s="133">
        <f>Q498*H498</f>
        <v>5.0000000000000001E-4</v>
      </c>
      <c r="S498" s="133">
        <v>0</v>
      </c>
      <c r="T498" s="134">
        <f>S498*H498</f>
        <v>0</v>
      </c>
      <c r="AR498" s="135" t="s">
        <v>274</v>
      </c>
      <c r="AT498" s="135" t="s">
        <v>134</v>
      </c>
      <c r="AU498" s="135" t="s">
        <v>81</v>
      </c>
      <c r="AY498" s="18" t="s">
        <v>131</v>
      </c>
      <c r="BE498" s="136">
        <f>IF(N498="základní",J498,0)</f>
        <v>0</v>
      </c>
      <c r="BF498" s="136">
        <f>IF(N498="snížená",J498,0)</f>
        <v>0</v>
      </c>
      <c r="BG498" s="136">
        <f>IF(N498="zákl. přenesená",J498,0)</f>
        <v>0</v>
      </c>
      <c r="BH498" s="136">
        <f>IF(N498="sníž. přenesená",J498,0)</f>
        <v>0</v>
      </c>
      <c r="BI498" s="136">
        <f>IF(N498="nulová",J498,0)</f>
        <v>0</v>
      </c>
      <c r="BJ498" s="18" t="s">
        <v>79</v>
      </c>
      <c r="BK498" s="136">
        <f>ROUND(I498*H498,2)</f>
        <v>0</v>
      </c>
      <c r="BL498" s="18" t="s">
        <v>274</v>
      </c>
      <c r="BM498" s="135" t="s">
        <v>694</v>
      </c>
    </row>
    <row r="499" spans="2:65" s="1" customFormat="1" ht="19.5">
      <c r="B499" s="33"/>
      <c r="D499" s="137" t="s">
        <v>141</v>
      </c>
      <c r="F499" s="138" t="s">
        <v>695</v>
      </c>
      <c r="I499" s="139"/>
      <c r="L499" s="33"/>
      <c r="M499" s="140"/>
      <c r="T499" s="54"/>
      <c r="AT499" s="18" t="s">
        <v>141</v>
      </c>
      <c r="AU499" s="18" t="s">
        <v>81</v>
      </c>
    </row>
    <row r="500" spans="2:65" s="1" customFormat="1" ht="11.25">
      <c r="B500" s="33"/>
      <c r="D500" s="141" t="s">
        <v>143</v>
      </c>
      <c r="F500" s="142" t="s">
        <v>696</v>
      </c>
      <c r="I500" s="139"/>
      <c r="L500" s="33"/>
      <c r="M500" s="140"/>
      <c r="T500" s="54"/>
      <c r="AT500" s="18" t="s">
        <v>143</v>
      </c>
      <c r="AU500" s="18" t="s">
        <v>81</v>
      </c>
    </row>
    <row r="501" spans="2:65" s="1" customFormat="1" ht="21.75" customHeight="1">
      <c r="B501" s="33"/>
      <c r="C501" s="124" t="s">
        <v>697</v>
      </c>
      <c r="D501" s="124" t="s">
        <v>134</v>
      </c>
      <c r="E501" s="125" t="s">
        <v>656</v>
      </c>
      <c r="F501" s="126" t="s">
        <v>657</v>
      </c>
      <c r="G501" s="127" t="s">
        <v>658</v>
      </c>
      <c r="H501" s="128">
        <v>15</v>
      </c>
      <c r="I501" s="129"/>
      <c r="J501" s="130">
        <f>ROUND(I501*H501,2)</f>
        <v>0</v>
      </c>
      <c r="K501" s="126" t="s">
        <v>138</v>
      </c>
      <c r="L501" s="33"/>
      <c r="M501" s="131" t="s">
        <v>19</v>
      </c>
      <c r="N501" s="132" t="s">
        <v>42</v>
      </c>
      <c r="P501" s="133">
        <f>O501*H501</f>
        <v>0</v>
      </c>
      <c r="Q501" s="133">
        <v>0</v>
      </c>
      <c r="R501" s="133">
        <f>Q501*H501</f>
        <v>0</v>
      </c>
      <c r="S501" s="133">
        <v>0</v>
      </c>
      <c r="T501" s="134">
        <f>S501*H501</f>
        <v>0</v>
      </c>
      <c r="AR501" s="135" t="s">
        <v>274</v>
      </c>
      <c r="AT501" s="135" t="s">
        <v>134</v>
      </c>
      <c r="AU501" s="135" t="s">
        <v>81</v>
      </c>
      <c r="AY501" s="18" t="s">
        <v>131</v>
      </c>
      <c r="BE501" s="136">
        <f>IF(N501="základní",J501,0)</f>
        <v>0</v>
      </c>
      <c r="BF501" s="136">
        <f>IF(N501="snížená",J501,0)</f>
        <v>0</v>
      </c>
      <c r="BG501" s="136">
        <f>IF(N501="zákl. přenesená",J501,0)</f>
        <v>0</v>
      </c>
      <c r="BH501" s="136">
        <f>IF(N501="sníž. přenesená",J501,0)</f>
        <v>0</v>
      </c>
      <c r="BI501" s="136">
        <f>IF(N501="nulová",J501,0)</f>
        <v>0</v>
      </c>
      <c r="BJ501" s="18" t="s">
        <v>79</v>
      </c>
      <c r="BK501" s="136">
        <f>ROUND(I501*H501,2)</f>
        <v>0</v>
      </c>
      <c r="BL501" s="18" t="s">
        <v>274</v>
      </c>
      <c r="BM501" s="135" t="s">
        <v>698</v>
      </c>
    </row>
    <row r="502" spans="2:65" s="1" customFormat="1" ht="19.5">
      <c r="B502" s="33"/>
      <c r="D502" s="137" t="s">
        <v>141</v>
      </c>
      <c r="F502" s="138" t="s">
        <v>660</v>
      </c>
      <c r="I502" s="139"/>
      <c r="L502" s="33"/>
      <c r="M502" s="140"/>
      <c r="T502" s="54"/>
      <c r="AT502" s="18" t="s">
        <v>141</v>
      </c>
      <c r="AU502" s="18" t="s">
        <v>81</v>
      </c>
    </row>
    <row r="503" spans="2:65" s="1" customFormat="1" ht="11.25">
      <c r="B503" s="33"/>
      <c r="D503" s="141" t="s">
        <v>143</v>
      </c>
      <c r="F503" s="142" t="s">
        <v>661</v>
      </c>
      <c r="I503" s="139"/>
      <c r="L503" s="33"/>
      <c r="M503" s="140"/>
      <c r="T503" s="54"/>
      <c r="AT503" s="18" t="s">
        <v>143</v>
      </c>
      <c r="AU503" s="18" t="s">
        <v>81</v>
      </c>
    </row>
    <row r="504" spans="2:65" s="12" customFormat="1" ht="11.25">
      <c r="B504" s="143"/>
      <c r="D504" s="137" t="s">
        <v>145</v>
      </c>
      <c r="E504" s="144" t="s">
        <v>19</v>
      </c>
      <c r="F504" s="145" t="s">
        <v>699</v>
      </c>
      <c r="H504" s="146">
        <v>15</v>
      </c>
      <c r="I504" s="147"/>
      <c r="L504" s="143"/>
      <c r="M504" s="148"/>
      <c r="T504" s="149"/>
      <c r="AT504" s="144" t="s">
        <v>145</v>
      </c>
      <c r="AU504" s="144" t="s">
        <v>81</v>
      </c>
      <c r="AV504" s="12" t="s">
        <v>81</v>
      </c>
      <c r="AW504" s="12" t="s">
        <v>32</v>
      </c>
      <c r="AX504" s="12" t="s">
        <v>79</v>
      </c>
      <c r="AY504" s="144" t="s">
        <v>131</v>
      </c>
    </row>
    <row r="505" spans="2:65" s="1" customFormat="1" ht="24.2" customHeight="1">
      <c r="B505" s="33"/>
      <c r="C505" s="124" t="s">
        <v>700</v>
      </c>
      <c r="D505" s="124" t="s">
        <v>134</v>
      </c>
      <c r="E505" s="125" t="s">
        <v>701</v>
      </c>
      <c r="F505" s="126" t="s">
        <v>702</v>
      </c>
      <c r="G505" s="127" t="s">
        <v>137</v>
      </c>
      <c r="H505" s="128">
        <v>1.4999999999999999E-2</v>
      </c>
      <c r="I505" s="129"/>
      <c r="J505" s="130">
        <f>ROUND(I505*H505,2)</f>
        <v>0</v>
      </c>
      <c r="K505" s="126" t="s">
        <v>138</v>
      </c>
      <c r="L505" s="33"/>
      <c r="M505" s="131" t="s">
        <v>19</v>
      </c>
      <c r="N505" s="132" t="s">
        <v>42</v>
      </c>
      <c r="P505" s="133">
        <f>O505*H505</f>
        <v>0</v>
      </c>
      <c r="Q505" s="133">
        <v>0</v>
      </c>
      <c r="R505" s="133">
        <f>Q505*H505</f>
        <v>0</v>
      </c>
      <c r="S505" s="133">
        <v>0</v>
      </c>
      <c r="T505" s="134">
        <f>S505*H505</f>
        <v>0</v>
      </c>
      <c r="AR505" s="135" t="s">
        <v>274</v>
      </c>
      <c r="AT505" s="135" t="s">
        <v>134</v>
      </c>
      <c r="AU505" s="135" t="s">
        <v>81</v>
      </c>
      <c r="AY505" s="18" t="s">
        <v>131</v>
      </c>
      <c r="BE505" s="136">
        <f>IF(N505="základní",J505,0)</f>
        <v>0</v>
      </c>
      <c r="BF505" s="136">
        <f>IF(N505="snížená",J505,0)</f>
        <v>0</v>
      </c>
      <c r="BG505" s="136">
        <f>IF(N505="zákl. přenesená",J505,0)</f>
        <v>0</v>
      </c>
      <c r="BH505" s="136">
        <f>IF(N505="sníž. přenesená",J505,0)</f>
        <v>0</v>
      </c>
      <c r="BI505" s="136">
        <f>IF(N505="nulová",J505,0)</f>
        <v>0</v>
      </c>
      <c r="BJ505" s="18" t="s">
        <v>79</v>
      </c>
      <c r="BK505" s="136">
        <f>ROUND(I505*H505,2)</f>
        <v>0</v>
      </c>
      <c r="BL505" s="18" t="s">
        <v>274</v>
      </c>
      <c r="BM505" s="135" t="s">
        <v>703</v>
      </c>
    </row>
    <row r="506" spans="2:65" s="1" customFormat="1" ht="29.25">
      <c r="B506" s="33"/>
      <c r="D506" s="137" t="s">
        <v>141</v>
      </c>
      <c r="F506" s="138" t="s">
        <v>704</v>
      </c>
      <c r="I506" s="139"/>
      <c r="L506" s="33"/>
      <c r="M506" s="140"/>
      <c r="T506" s="54"/>
      <c r="AT506" s="18" t="s">
        <v>141</v>
      </c>
      <c r="AU506" s="18" t="s">
        <v>81</v>
      </c>
    </row>
    <row r="507" spans="2:65" s="1" customFormat="1" ht="11.25">
      <c r="B507" s="33"/>
      <c r="D507" s="141" t="s">
        <v>143</v>
      </c>
      <c r="F507" s="142" t="s">
        <v>705</v>
      </c>
      <c r="I507" s="139"/>
      <c r="L507" s="33"/>
      <c r="M507" s="140"/>
      <c r="T507" s="54"/>
      <c r="AT507" s="18" t="s">
        <v>143</v>
      </c>
      <c r="AU507" s="18" t="s">
        <v>81</v>
      </c>
    </row>
    <row r="508" spans="2:65" s="11" customFormat="1" ht="22.9" customHeight="1">
      <c r="B508" s="112"/>
      <c r="D508" s="113" t="s">
        <v>70</v>
      </c>
      <c r="E508" s="122" t="s">
        <v>706</v>
      </c>
      <c r="F508" s="122" t="s">
        <v>707</v>
      </c>
      <c r="I508" s="115"/>
      <c r="J508" s="123">
        <f>BK508</f>
        <v>0</v>
      </c>
      <c r="L508" s="112"/>
      <c r="M508" s="117"/>
      <c r="P508" s="118">
        <f>SUM(P509:P570)</f>
        <v>0</v>
      </c>
      <c r="R508" s="118">
        <f>SUM(R509:R570)</f>
        <v>0.29698500000000005</v>
      </c>
      <c r="T508" s="119">
        <f>SUM(T509:T570)</f>
        <v>7.2000000000000005E-4</v>
      </c>
      <c r="AR508" s="113" t="s">
        <v>81</v>
      </c>
      <c r="AT508" s="120" t="s">
        <v>70</v>
      </c>
      <c r="AU508" s="120" t="s">
        <v>79</v>
      </c>
      <c r="AY508" s="113" t="s">
        <v>131</v>
      </c>
      <c r="BK508" s="121">
        <f>SUM(BK509:BK570)</f>
        <v>0</v>
      </c>
    </row>
    <row r="509" spans="2:65" s="1" customFormat="1" ht="24.2" customHeight="1">
      <c r="B509" s="33"/>
      <c r="C509" s="124" t="s">
        <v>708</v>
      </c>
      <c r="D509" s="124" t="s">
        <v>134</v>
      </c>
      <c r="E509" s="125" t="s">
        <v>709</v>
      </c>
      <c r="F509" s="126" t="s">
        <v>710</v>
      </c>
      <c r="G509" s="127" t="s">
        <v>436</v>
      </c>
      <c r="H509" s="128">
        <v>6</v>
      </c>
      <c r="I509" s="129"/>
      <c r="J509" s="130">
        <f>ROUND(I509*H509,2)</f>
        <v>0</v>
      </c>
      <c r="K509" s="126" t="s">
        <v>138</v>
      </c>
      <c r="L509" s="33"/>
      <c r="M509" s="131" t="s">
        <v>19</v>
      </c>
      <c r="N509" s="132" t="s">
        <v>42</v>
      </c>
      <c r="P509" s="133">
        <f>O509*H509</f>
        <v>0</v>
      </c>
      <c r="Q509" s="133">
        <v>1.247E-2</v>
      </c>
      <c r="R509" s="133">
        <f>Q509*H509</f>
        <v>7.4819999999999998E-2</v>
      </c>
      <c r="S509" s="133">
        <v>0</v>
      </c>
      <c r="T509" s="134">
        <f>S509*H509</f>
        <v>0</v>
      </c>
      <c r="AR509" s="135" t="s">
        <v>274</v>
      </c>
      <c r="AT509" s="135" t="s">
        <v>134</v>
      </c>
      <c r="AU509" s="135" t="s">
        <v>81</v>
      </c>
      <c r="AY509" s="18" t="s">
        <v>131</v>
      </c>
      <c r="BE509" s="136">
        <f>IF(N509="základní",J509,0)</f>
        <v>0</v>
      </c>
      <c r="BF509" s="136">
        <f>IF(N509="snížená",J509,0)</f>
        <v>0</v>
      </c>
      <c r="BG509" s="136">
        <f>IF(N509="zákl. přenesená",J509,0)</f>
        <v>0</v>
      </c>
      <c r="BH509" s="136">
        <f>IF(N509="sníž. přenesená",J509,0)</f>
        <v>0</v>
      </c>
      <c r="BI509" s="136">
        <f>IF(N509="nulová",J509,0)</f>
        <v>0</v>
      </c>
      <c r="BJ509" s="18" t="s">
        <v>79</v>
      </c>
      <c r="BK509" s="136">
        <f>ROUND(I509*H509,2)</f>
        <v>0</v>
      </c>
      <c r="BL509" s="18" t="s">
        <v>274</v>
      </c>
      <c r="BM509" s="135" t="s">
        <v>711</v>
      </c>
    </row>
    <row r="510" spans="2:65" s="1" customFormat="1" ht="29.25">
      <c r="B510" s="33"/>
      <c r="D510" s="137" t="s">
        <v>141</v>
      </c>
      <c r="F510" s="138" t="s">
        <v>712</v>
      </c>
      <c r="I510" s="139"/>
      <c r="L510" s="33"/>
      <c r="M510" s="140"/>
      <c r="T510" s="54"/>
      <c r="AT510" s="18" t="s">
        <v>141</v>
      </c>
      <c r="AU510" s="18" t="s">
        <v>81</v>
      </c>
    </row>
    <row r="511" spans="2:65" s="1" customFormat="1" ht="11.25">
      <c r="B511" s="33"/>
      <c r="D511" s="141" t="s">
        <v>143</v>
      </c>
      <c r="F511" s="142" t="s">
        <v>713</v>
      </c>
      <c r="I511" s="139"/>
      <c r="L511" s="33"/>
      <c r="M511" s="140"/>
      <c r="T511" s="54"/>
      <c r="AT511" s="18" t="s">
        <v>143</v>
      </c>
      <c r="AU511" s="18" t="s">
        <v>81</v>
      </c>
    </row>
    <row r="512" spans="2:65" s="12" customFormat="1" ht="11.25">
      <c r="B512" s="143"/>
      <c r="D512" s="137" t="s">
        <v>145</v>
      </c>
      <c r="E512" s="144" t="s">
        <v>19</v>
      </c>
      <c r="F512" s="145" t="s">
        <v>714</v>
      </c>
      <c r="H512" s="146">
        <v>1</v>
      </c>
      <c r="I512" s="147"/>
      <c r="L512" s="143"/>
      <c r="M512" s="148"/>
      <c r="T512" s="149"/>
      <c r="AT512" s="144" t="s">
        <v>145</v>
      </c>
      <c r="AU512" s="144" t="s">
        <v>81</v>
      </c>
      <c r="AV512" s="12" t="s">
        <v>81</v>
      </c>
      <c r="AW512" s="12" t="s">
        <v>32</v>
      </c>
      <c r="AX512" s="12" t="s">
        <v>71</v>
      </c>
      <c r="AY512" s="144" t="s">
        <v>131</v>
      </c>
    </row>
    <row r="513" spans="2:65" s="12" customFormat="1" ht="11.25">
      <c r="B513" s="143"/>
      <c r="D513" s="137" t="s">
        <v>145</v>
      </c>
      <c r="E513" s="144" t="s">
        <v>19</v>
      </c>
      <c r="F513" s="145" t="s">
        <v>715</v>
      </c>
      <c r="H513" s="146">
        <v>1</v>
      </c>
      <c r="I513" s="147"/>
      <c r="L513" s="143"/>
      <c r="M513" s="148"/>
      <c r="T513" s="149"/>
      <c r="AT513" s="144" t="s">
        <v>145</v>
      </c>
      <c r="AU513" s="144" t="s">
        <v>81</v>
      </c>
      <c r="AV513" s="12" t="s">
        <v>81</v>
      </c>
      <c r="AW513" s="12" t="s">
        <v>32</v>
      </c>
      <c r="AX513" s="12" t="s">
        <v>71</v>
      </c>
      <c r="AY513" s="144" t="s">
        <v>131</v>
      </c>
    </row>
    <row r="514" spans="2:65" s="12" customFormat="1" ht="11.25">
      <c r="B514" s="143"/>
      <c r="D514" s="137" t="s">
        <v>145</v>
      </c>
      <c r="E514" s="144" t="s">
        <v>19</v>
      </c>
      <c r="F514" s="145" t="s">
        <v>716</v>
      </c>
      <c r="H514" s="146">
        <v>1</v>
      </c>
      <c r="I514" s="147"/>
      <c r="L514" s="143"/>
      <c r="M514" s="148"/>
      <c r="T514" s="149"/>
      <c r="AT514" s="144" t="s">
        <v>145</v>
      </c>
      <c r="AU514" s="144" t="s">
        <v>81</v>
      </c>
      <c r="AV514" s="12" t="s">
        <v>81</v>
      </c>
      <c r="AW514" s="12" t="s">
        <v>32</v>
      </c>
      <c r="AX514" s="12" t="s">
        <v>71</v>
      </c>
      <c r="AY514" s="144" t="s">
        <v>131</v>
      </c>
    </row>
    <row r="515" spans="2:65" s="12" customFormat="1" ht="11.25">
      <c r="B515" s="143"/>
      <c r="D515" s="137" t="s">
        <v>145</v>
      </c>
      <c r="E515" s="144" t="s">
        <v>19</v>
      </c>
      <c r="F515" s="145" t="s">
        <v>717</v>
      </c>
      <c r="H515" s="146">
        <v>1</v>
      </c>
      <c r="I515" s="147"/>
      <c r="L515" s="143"/>
      <c r="M515" s="148"/>
      <c r="T515" s="149"/>
      <c r="AT515" s="144" t="s">
        <v>145</v>
      </c>
      <c r="AU515" s="144" t="s">
        <v>81</v>
      </c>
      <c r="AV515" s="12" t="s">
        <v>81</v>
      </c>
      <c r="AW515" s="12" t="s">
        <v>32</v>
      </c>
      <c r="AX515" s="12" t="s">
        <v>71</v>
      </c>
      <c r="AY515" s="144" t="s">
        <v>131</v>
      </c>
    </row>
    <row r="516" spans="2:65" s="12" customFormat="1" ht="11.25">
      <c r="B516" s="143"/>
      <c r="D516" s="137" t="s">
        <v>145</v>
      </c>
      <c r="E516" s="144" t="s">
        <v>19</v>
      </c>
      <c r="F516" s="145" t="s">
        <v>718</v>
      </c>
      <c r="H516" s="146">
        <v>2</v>
      </c>
      <c r="I516" s="147"/>
      <c r="L516" s="143"/>
      <c r="M516" s="148"/>
      <c r="T516" s="149"/>
      <c r="AT516" s="144" t="s">
        <v>145</v>
      </c>
      <c r="AU516" s="144" t="s">
        <v>81</v>
      </c>
      <c r="AV516" s="12" t="s">
        <v>81</v>
      </c>
      <c r="AW516" s="12" t="s">
        <v>32</v>
      </c>
      <c r="AX516" s="12" t="s">
        <v>71</v>
      </c>
      <c r="AY516" s="144" t="s">
        <v>131</v>
      </c>
    </row>
    <row r="517" spans="2:65" s="13" customFormat="1" ht="11.25">
      <c r="B517" s="150"/>
      <c r="D517" s="137" t="s">
        <v>145</v>
      </c>
      <c r="E517" s="151" t="s">
        <v>19</v>
      </c>
      <c r="F517" s="152" t="s">
        <v>168</v>
      </c>
      <c r="H517" s="153">
        <v>6</v>
      </c>
      <c r="I517" s="154"/>
      <c r="L517" s="150"/>
      <c r="M517" s="155"/>
      <c r="T517" s="156"/>
      <c r="AT517" s="151" t="s">
        <v>145</v>
      </c>
      <c r="AU517" s="151" t="s">
        <v>81</v>
      </c>
      <c r="AV517" s="13" t="s">
        <v>139</v>
      </c>
      <c r="AW517" s="13" t="s">
        <v>32</v>
      </c>
      <c r="AX517" s="13" t="s">
        <v>79</v>
      </c>
      <c r="AY517" s="151" t="s">
        <v>131</v>
      </c>
    </row>
    <row r="518" spans="2:65" s="1" customFormat="1" ht="24.2" customHeight="1">
      <c r="B518" s="33"/>
      <c r="C518" s="124" t="s">
        <v>719</v>
      </c>
      <c r="D518" s="124" t="s">
        <v>134</v>
      </c>
      <c r="E518" s="125" t="s">
        <v>720</v>
      </c>
      <c r="F518" s="126" t="s">
        <v>721</v>
      </c>
      <c r="G518" s="127" t="s">
        <v>436</v>
      </c>
      <c r="H518" s="128">
        <v>24</v>
      </c>
      <c r="I518" s="129"/>
      <c r="J518" s="130">
        <f>ROUND(I518*H518,2)</f>
        <v>0</v>
      </c>
      <c r="K518" s="126" t="s">
        <v>138</v>
      </c>
      <c r="L518" s="33"/>
      <c r="M518" s="131" t="s">
        <v>19</v>
      </c>
      <c r="N518" s="132" t="s">
        <v>42</v>
      </c>
      <c r="P518" s="133">
        <f>O518*H518</f>
        <v>0</v>
      </c>
      <c r="Q518" s="133">
        <v>2.4000000000000001E-4</v>
      </c>
      <c r="R518" s="133">
        <f>Q518*H518</f>
        <v>5.7600000000000004E-3</v>
      </c>
      <c r="S518" s="133">
        <v>0</v>
      </c>
      <c r="T518" s="134">
        <f>S518*H518</f>
        <v>0</v>
      </c>
      <c r="AR518" s="135" t="s">
        <v>274</v>
      </c>
      <c r="AT518" s="135" t="s">
        <v>134</v>
      </c>
      <c r="AU518" s="135" t="s">
        <v>81</v>
      </c>
      <c r="AY518" s="18" t="s">
        <v>131</v>
      </c>
      <c r="BE518" s="136">
        <f>IF(N518="základní",J518,0)</f>
        <v>0</v>
      </c>
      <c r="BF518" s="136">
        <f>IF(N518="snížená",J518,0)</f>
        <v>0</v>
      </c>
      <c r="BG518" s="136">
        <f>IF(N518="zákl. přenesená",J518,0)</f>
        <v>0</v>
      </c>
      <c r="BH518" s="136">
        <f>IF(N518="sníž. přenesená",J518,0)</f>
        <v>0</v>
      </c>
      <c r="BI518" s="136">
        <f>IF(N518="nulová",J518,0)</f>
        <v>0</v>
      </c>
      <c r="BJ518" s="18" t="s">
        <v>79</v>
      </c>
      <c r="BK518" s="136">
        <f>ROUND(I518*H518,2)</f>
        <v>0</v>
      </c>
      <c r="BL518" s="18" t="s">
        <v>274</v>
      </c>
      <c r="BM518" s="135" t="s">
        <v>722</v>
      </c>
    </row>
    <row r="519" spans="2:65" s="1" customFormat="1" ht="11.25">
      <c r="B519" s="33"/>
      <c r="D519" s="137" t="s">
        <v>141</v>
      </c>
      <c r="F519" s="138" t="s">
        <v>723</v>
      </c>
      <c r="I519" s="139"/>
      <c r="L519" s="33"/>
      <c r="M519" s="140"/>
      <c r="T519" s="54"/>
      <c r="AT519" s="18" t="s">
        <v>141</v>
      </c>
      <c r="AU519" s="18" t="s">
        <v>81</v>
      </c>
    </row>
    <row r="520" spans="2:65" s="1" customFormat="1" ht="11.25">
      <c r="B520" s="33"/>
      <c r="D520" s="141" t="s">
        <v>143</v>
      </c>
      <c r="F520" s="142" t="s">
        <v>724</v>
      </c>
      <c r="I520" s="139"/>
      <c r="L520" s="33"/>
      <c r="M520" s="140"/>
      <c r="T520" s="54"/>
      <c r="AT520" s="18" t="s">
        <v>143</v>
      </c>
      <c r="AU520" s="18" t="s">
        <v>81</v>
      </c>
    </row>
    <row r="521" spans="2:65" s="12" customFormat="1" ht="11.25">
      <c r="B521" s="143"/>
      <c r="D521" s="137" t="s">
        <v>145</v>
      </c>
      <c r="E521" s="144" t="s">
        <v>19</v>
      </c>
      <c r="F521" s="145" t="s">
        <v>725</v>
      </c>
      <c r="H521" s="146">
        <v>2</v>
      </c>
      <c r="I521" s="147"/>
      <c r="L521" s="143"/>
      <c r="M521" s="148"/>
      <c r="T521" s="149"/>
      <c r="AT521" s="144" t="s">
        <v>145</v>
      </c>
      <c r="AU521" s="144" t="s">
        <v>81</v>
      </c>
      <c r="AV521" s="12" t="s">
        <v>81</v>
      </c>
      <c r="AW521" s="12" t="s">
        <v>32</v>
      </c>
      <c r="AX521" s="12" t="s">
        <v>71</v>
      </c>
      <c r="AY521" s="144" t="s">
        <v>131</v>
      </c>
    </row>
    <row r="522" spans="2:65" s="12" customFormat="1" ht="11.25">
      <c r="B522" s="143"/>
      <c r="D522" s="137" t="s">
        <v>145</v>
      </c>
      <c r="E522" s="144" t="s">
        <v>19</v>
      </c>
      <c r="F522" s="145" t="s">
        <v>726</v>
      </c>
      <c r="H522" s="146">
        <v>2</v>
      </c>
      <c r="I522" s="147"/>
      <c r="L522" s="143"/>
      <c r="M522" s="148"/>
      <c r="T522" s="149"/>
      <c r="AT522" s="144" t="s">
        <v>145</v>
      </c>
      <c r="AU522" s="144" t="s">
        <v>81</v>
      </c>
      <c r="AV522" s="12" t="s">
        <v>81</v>
      </c>
      <c r="AW522" s="12" t="s">
        <v>32</v>
      </c>
      <c r="AX522" s="12" t="s">
        <v>71</v>
      </c>
      <c r="AY522" s="144" t="s">
        <v>131</v>
      </c>
    </row>
    <row r="523" spans="2:65" s="12" customFormat="1" ht="11.25">
      <c r="B523" s="143"/>
      <c r="D523" s="137" t="s">
        <v>145</v>
      </c>
      <c r="E523" s="144" t="s">
        <v>19</v>
      </c>
      <c r="F523" s="145" t="s">
        <v>727</v>
      </c>
      <c r="H523" s="146">
        <v>2</v>
      </c>
      <c r="I523" s="147"/>
      <c r="L523" s="143"/>
      <c r="M523" s="148"/>
      <c r="T523" s="149"/>
      <c r="AT523" s="144" t="s">
        <v>145</v>
      </c>
      <c r="AU523" s="144" t="s">
        <v>81</v>
      </c>
      <c r="AV523" s="12" t="s">
        <v>81</v>
      </c>
      <c r="AW523" s="12" t="s">
        <v>32</v>
      </c>
      <c r="AX523" s="12" t="s">
        <v>71</v>
      </c>
      <c r="AY523" s="144" t="s">
        <v>131</v>
      </c>
    </row>
    <row r="524" spans="2:65" s="12" customFormat="1" ht="11.25">
      <c r="B524" s="143"/>
      <c r="D524" s="137" t="s">
        <v>145</v>
      </c>
      <c r="E524" s="144" t="s">
        <v>19</v>
      </c>
      <c r="F524" s="145" t="s">
        <v>728</v>
      </c>
      <c r="H524" s="146">
        <v>2</v>
      </c>
      <c r="I524" s="147"/>
      <c r="L524" s="143"/>
      <c r="M524" s="148"/>
      <c r="T524" s="149"/>
      <c r="AT524" s="144" t="s">
        <v>145</v>
      </c>
      <c r="AU524" s="144" t="s">
        <v>81</v>
      </c>
      <c r="AV524" s="12" t="s">
        <v>81</v>
      </c>
      <c r="AW524" s="12" t="s">
        <v>32</v>
      </c>
      <c r="AX524" s="12" t="s">
        <v>71</v>
      </c>
      <c r="AY524" s="144" t="s">
        <v>131</v>
      </c>
    </row>
    <row r="525" spans="2:65" s="12" customFormat="1" ht="11.25">
      <c r="B525" s="143"/>
      <c r="D525" s="137" t="s">
        <v>145</v>
      </c>
      <c r="E525" s="144" t="s">
        <v>19</v>
      </c>
      <c r="F525" s="145" t="s">
        <v>729</v>
      </c>
      <c r="H525" s="146">
        <v>4</v>
      </c>
      <c r="I525" s="147"/>
      <c r="L525" s="143"/>
      <c r="M525" s="148"/>
      <c r="T525" s="149"/>
      <c r="AT525" s="144" t="s">
        <v>145</v>
      </c>
      <c r="AU525" s="144" t="s">
        <v>81</v>
      </c>
      <c r="AV525" s="12" t="s">
        <v>81</v>
      </c>
      <c r="AW525" s="12" t="s">
        <v>32</v>
      </c>
      <c r="AX525" s="12" t="s">
        <v>71</v>
      </c>
      <c r="AY525" s="144" t="s">
        <v>131</v>
      </c>
    </row>
    <row r="526" spans="2:65" s="15" customFormat="1" ht="11.25">
      <c r="B526" s="163"/>
      <c r="D526" s="137" t="s">
        <v>145</v>
      </c>
      <c r="E526" s="164" t="s">
        <v>19</v>
      </c>
      <c r="F526" s="165" t="s">
        <v>240</v>
      </c>
      <c r="H526" s="166">
        <v>12</v>
      </c>
      <c r="I526" s="167"/>
      <c r="L526" s="163"/>
      <c r="M526" s="168"/>
      <c r="T526" s="169"/>
      <c r="AT526" s="164" t="s">
        <v>145</v>
      </c>
      <c r="AU526" s="164" t="s">
        <v>81</v>
      </c>
      <c r="AV526" s="15" t="s">
        <v>132</v>
      </c>
      <c r="AW526" s="15" t="s">
        <v>32</v>
      </c>
      <c r="AX526" s="15" t="s">
        <v>71</v>
      </c>
      <c r="AY526" s="164" t="s">
        <v>131</v>
      </c>
    </row>
    <row r="527" spans="2:65" s="12" customFormat="1" ht="11.25">
      <c r="B527" s="143"/>
      <c r="D527" s="137" t="s">
        <v>145</v>
      </c>
      <c r="E527" s="144" t="s">
        <v>19</v>
      </c>
      <c r="F527" s="145" t="s">
        <v>730</v>
      </c>
      <c r="H527" s="146">
        <v>12</v>
      </c>
      <c r="I527" s="147"/>
      <c r="L527" s="143"/>
      <c r="M527" s="148"/>
      <c r="T527" s="149"/>
      <c r="AT527" s="144" t="s">
        <v>145</v>
      </c>
      <c r="AU527" s="144" t="s">
        <v>81</v>
      </c>
      <c r="AV527" s="12" t="s">
        <v>81</v>
      </c>
      <c r="AW527" s="12" t="s">
        <v>32</v>
      </c>
      <c r="AX527" s="12" t="s">
        <v>71</v>
      </c>
      <c r="AY527" s="144" t="s">
        <v>131</v>
      </c>
    </row>
    <row r="528" spans="2:65" s="15" customFormat="1" ht="11.25">
      <c r="B528" s="163"/>
      <c r="D528" s="137" t="s">
        <v>145</v>
      </c>
      <c r="E528" s="164" t="s">
        <v>19</v>
      </c>
      <c r="F528" s="165" t="s">
        <v>240</v>
      </c>
      <c r="H528" s="166">
        <v>12</v>
      </c>
      <c r="I528" s="167"/>
      <c r="L528" s="163"/>
      <c r="M528" s="168"/>
      <c r="T528" s="169"/>
      <c r="AT528" s="164" t="s">
        <v>145</v>
      </c>
      <c r="AU528" s="164" t="s">
        <v>81</v>
      </c>
      <c r="AV528" s="15" t="s">
        <v>132</v>
      </c>
      <c r="AW528" s="15" t="s">
        <v>32</v>
      </c>
      <c r="AX528" s="15" t="s">
        <v>71</v>
      </c>
      <c r="AY528" s="164" t="s">
        <v>131</v>
      </c>
    </row>
    <row r="529" spans="2:65" s="13" customFormat="1" ht="11.25">
      <c r="B529" s="150"/>
      <c r="D529" s="137" t="s">
        <v>145</v>
      </c>
      <c r="E529" s="151" t="s">
        <v>19</v>
      </c>
      <c r="F529" s="152" t="s">
        <v>168</v>
      </c>
      <c r="H529" s="153">
        <v>24</v>
      </c>
      <c r="I529" s="154"/>
      <c r="L529" s="150"/>
      <c r="M529" s="155"/>
      <c r="T529" s="156"/>
      <c r="AT529" s="151" t="s">
        <v>145</v>
      </c>
      <c r="AU529" s="151" t="s">
        <v>81</v>
      </c>
      <c r="AV529" s="13" t="s">
        <v>139</v>
      </c>
      <c r="AW529" s="13" t="s">
        <v>32</v>
      </c>
      <c r="AX529" s="13" t="s">
        <v>79</v>
      </c>
      <c r="AY529" s="151" t="s">
        <v>131</v>
      </c>
    </row>
    <row r="530" spans="2:65" s="1" customFormat="1" ht="24.2" customHeight="1">
      <c r="B530" s="33"/>
      <c r="C530" s="124" t="s">
        <v>731</v>
      </c>
      <c r="D530" s="124" t="s">
        <v>134</v>
      </c>
      <c r="E530" s="125" t="s">
        <v>732</v>
      </c>
      <c r="F530" s="126" t="s">
        <v>733</v>
      </c>
      <c r="G530" s="127" t="s">
        <v>436</v>
      </c>
      <c r="H530" s="128">
        <v>7</v>
      </c>
      <c r="I530" s="129"/>
      <c r="J530" s="130">
        <f>ROUND(I530*H530,2)</f>
        <v>0</v>
      </c>
      <c r="K530" s="126" t="s">
        <v>138</v>
      </c>
      <c r="L530" s="33"/>
      <c r="M530" s="131" t="s">
        <v>19</v>
      </c>
      <c r="N530" s="132" t="s">
        <v>42</v>
      </c>
      <c r="P530" s="133">
        <f>O530*H530</f>
        <v>0</v>
      </c>
      <c r="Q530" s="133">
        <v>1.9000000000000001E-4</v>
      </c>
      <c r="R530" s="133">
        <f>Q530*H530</f>
        <v>1.33E-3</v>
      </c>
      <c r="S530" s="133">
        <v>0</v>
      </c>
      <c r="T530" s="134">
        <f>S530*H530</f>
        <v>0</v>
      </c>
      <c r="AR530" s="135" t="s">
        <v>274</v>
      </c>
      <c r="AT530" s="135" t="s">
        <v>134</v>
      </c>
      <c r="AU530" s="135" t="s">
        <v>81</v>
      </c>
      <c r="AY530" s="18" t="s">
        <v>131</v>
      </c>
      <c r="BE530" s="136">
        <f>IF(N530="základní",J530,0)</f>
        <v>0</v>
      </c>
      <c r="BF530" s="136">
        <f>IF(N530="snížená",J530,0)</f>
        <v>0</v>
      </c>
      <c r="BG530" s="136">
        <f>IF(N530="zákl. přenesená",J530,0)</f>
        <v>0</v>
      </c>
      <c r="BH530" s="136">
        <f>IF(N530="sníž. přenesená",J530,0)</f>
        <v>0</v>
      </c>
      <c r="BI530" s="136">
        <f>IF(N530="nulová",J530,0)</f>
        <v>0</v>
      </c>
      <c r="BJ530" s="18" t="s">
        <v>79</v>
      </c>
      <c r="BK530" s="136">
        <f>ROUND(I530*H530,2)</f>
        <v>0</v>
      </c>
      <c r="BL530" s="18" t="s">
        <v>274</v>
      </c>
      <c r="BM530" s="135" t="s">
        <v>734</v>
      </c>
    </row>
    <row r="531" spans="2:65" s="1" customFormat="1" ht="19.5">
      <c r="B531" s="33"/>
      <c r="D531" s="137" t="s">
        <v>141</v>
      </c>
      <c r="F531" s="138" t="s">
        <v>735</v>
      </c>
      <c r="I531" s="139"/>
      <c r="L531" s="33"/>
      <c r="M531" s="140"/>
      <c r="T531" s="54"/>
      <c r="AT531" s="18" t="s">
        <v>141</v>
      </c>
      <c r="AU531" s="18" t="s">
        <v>81</v>
      </c>
    </row>
    <row r="532" spans="2:65" s="1" customFormat="1" ht="11.25">
      <c r="B532" s="33"/>
      <c r="D532" s="141" t="s">
        <v>143</v>
      </c>
      <c r="F532" s="142" t="s">
        <v>736</v>
      </c>
      <c r="I532" s="139"/>
      <c r="L532" s="33"/>
      <c r="M532" s="140"/>
      <c r="T532" s="54"/>
      <c r="AT532" s="18" t="s">
        <v>143</v>
      </c>
      <c r="AU532" s="18" t="s">
        <v>81</v>
      </c>
    </row>
    <row r="533" spans="2:65" s="12" customFormat="1" ht="11.25">
      <c r="B533" s="143"/>
      <c r="D533" s="137" t="s">
        <v>145</v>
      </c>
      <c r="E533" s="144" t="s">
        <v>19</v>
      </c>
      <c r="F533" s="145" t="s">
        <v>737</v>
      </c>
      <c r="H533" s="146">
        <v>7</v>
      </c>
      <c r="I533" s="147"/>
      <c r="L533" s="143"/>
      <c r="M533" s="148"/>
      <c r="T533" s="149"/>
      <c r="AT533" s="144" t="s">
        <v>145</v>
      </c>
      <c r="AU533" s="144" t="s">
        <v>81</v>
      </c>
      <c r="AV533" s="12" t="s">
        <v>81</v>
      </c>
      <c r="AW533" s="12" t="s">
        <v>32</v>
      </c>
      <c r="AX533" s="12" t="s">
        <v>79</v>
      </c>
      <c r="AY533" s="144" t="s">
        <v>131</v>
      </c>
    </row>
    <row r="534" spans="2:65" s="1" customFormat="1" ht="24.2" customHeight="1">
      <c r="B534" s="33"/>
      <c r="C534" s="170" t="s">
        <v>738</v>
      </c>
      <c r="D534" s="170" t="s">
        <v>352</v>
      </c>
      <c r="E534" s="171" t="s">
        <v>739</v>
      </c>
      <c r="F534" s="172" t="s">
        <v>740</v>
      </c>
      <c r="G534" s="173" t="s">
        <v>208</v>
      </c>
      <c r="H534" s="174">
        <v>9.5</v>
      </c>
      <c r="I534" s="175"/>
      <c r="J534" s="176">
        <f>ROUND(I534*H534,2)</f>
        <v>0</v>
      </c>
      <c r="K534" s="172" t="s">
        <v>138</v>
      </c>
      <c r="L534" s="177"/>
      <c r="M534" s="178" t="s">
        <v>19</v>
      </c>
      <c r="N534" s="179" t="s">
        <v>42</v>
      </c>
      <c r="P534" s="133">
        <f>O534*H534</f>
        <v>0</v>
      </c>
      <c r="Q534" s="133">
        <v>1.2999999999999999E-4</v>
      </c>
      <c r="R534" s="133">
        <f>Q534*H534</f>
        <v>1.235E-3</v>
      </c>
      <c r="S534" s="133">
        <v>0</v>
      </c>
      <c r="T534" s="134">
        <f>S534*H534</f>
        <v>0</v>
      </c>
      <c r="AR534" s="135" t="s">
        <v>426</v>
      </c>
      <c r="AT534" s="135" t="s">
        <v>352</v>
      </c>
      <c r="AU534" s="135" t="s">
        <v>81</v>
      </c>
      <c r="AY534" s="18" t="s">
        <v>131</v>
      </c>
      <c r="BE534" s="136">
        <f>IF(N534="základní",J534,0)</f>
        <v>0</v>
      </c>
      <c r="BF534" s="136">
        <f>IF(N534="snížená",J534,0)</f>
        <v>0</v>
      </c>
      <c r="BG534" s="136">
        <f>IF(N534="zákl. přenesená",J534,0)</f>
        <v>0</v>
      </c>
      <c r="BH534" s="136">
        <f>IF(N534="sníž. přenesená",J534,0)</f>
        <v>0</v>
      </c>
      <c r="BI534" s="136">
        <f>IF(N534="nulová",J534,0)</f>
        <v>0</v>
      </c>
      <c r="BJ534" s="18" t="s">
        <v>79</v>
      </c>
      <c r="BK534" s="136">
        <f>ROUND(I534*H534,2)</f>
        <v>0</v>
      </c>
      <c r="BL534" s="18" t="s">
        <v>274</v>
      </c>
      <c r="BM534" s="135" t="s">
        <v>741</v>
      </c>
    </row>
    <row r="535" spans="2:65" s="1" customFormat="1" ht="11.25">
      <c r="B535" s="33"/>
      <c r="D535" s="137" t="s">
        <v>141</v>
      </c>
      <c r="F535" s="138" t="s">
        <v>740</v>
      </c>
      <c r="I535" s="139"/>
      <c r="L535" s="33"/>
      <c r="M535" s="140"/>
      <c r="T535" s="54"/>
      <c r="AT535" s="18" t="s">
        <v>141</v>
      </c>
      <c r="AU535" s="18" t="s">
        <v>81</v>
      </c>
    </row>
    <row r="536" spans="2:65" s="12" customFormat="1" ht="11.25">
      <c r="B536" s="143"/>
      <c r="D536" s="137" t="s">
        <v>145</v>
      </c>
      <c r="E536" s="144" t="s">
        <v>19</v>
      </c>
      <c r="F536" s="145" t="s">
        <v>742</v>
      </c>
      <c r="H536" s="146">
        <v>9.5</v>
      </c>
      <c r="I536" s="147"/>
      <c r="L536" s="143"/>
      <c r="M536" s="148"/>
      <c r="T536" s="149"/>
      <c r="AT536" s="144" t="s">
        <v>145</v>
      </c>
      <c r="AU536" s="144" t="s">
        <v>81</v>
      </c>
      <c r="AV536" s="12" t="s">
        <v>81</v>
      </c>
      <c r="AW536" s="12" t="s">
        <v>32</v>
      </c>
      <c r="AX536" s="12" t="s">
        <v>79</v>
      </c>
      <c r="AY536" s="144" t="s">
        <v>131</v>
      </c>
    </row>
    <row r="537" spans="2:65" s="1" customFormat="1" ht="16.5" customHeight="1">
      <c r="B537" s="33"/>
      <c r="C537" s="124" t="s">
        <v>743</v>
      </c>
      <c r="D537" s="124" t="s">
        <v>134</v>
      </c>
      <c r="E537" s="125" t="s">
        <v>744</v>
      </c>
      <c r="F537" s="126" t="s">
        <v>745</v>
      </c>
      <c r="G537" s="127" t="s">
        <v>436</v>
      </c>
      <c r="H537" s="128">
        <v>6</v>
      </c>
      <c r="I537" s="129"/>
      <c r="J537" s="130">
        <f>ROUND(I537*H537,2)</f>
        <v>0</v>
      </c>
      <c r="K537" s="126" t="s">
        <v>138</v>
      </c>
      <c r="L537" s="33"/>
      <c r="M537" s="131" t="s">
        <v>19</v>
      </c>
      <c r="N537" s="132" t="s">
        <v>42</v>
      </c>
      <c r="P537" s="133">
        <f>O537*H537</f>
        <v>0</v>
      </c>
      <c r="Q537" s="133">
        <v>1.8400000000000001E-3</v>
      </c>
      <c r="R537" s="133">
        <f>Q537*H537</f>
        <v>1.1040000000000001E-2</v>
      </c>
      <c r="S537" s="133">
        <v>0</v>
      </c>
      <c r="T537" s="134">
        <f>S537*H537</f>
        <v>0</v>
      </c>
      <c r="AR537" s="135" t="s">
        <v>274</v>
      </c>
      <c r="AT537" s="135" t="s">
        <v>134</v>
      </c>
      <c r="AU537" s="135" t="s">
        <v>81</v>
      </c>
      <c r="AY537" s="18" t="s">
        <v>131</v>
      </c>
      <c r="BE537" s="136">
        <f>IF(N537="základní",J537,0)</f>
        <v>0</v>
      </c>
      <c r="BF537" s="136">
        <f>IF(N537="snížená",J537,0)</f>
        <v>0</v>
      </c>
      <c r="BG537" s="136">
        <f>IF(N537="zákl. přenesená",J537,0)</f>
        <v>0</v>
      </c>
      <c r="BH537" s="136">
        <f>IF(N537="sníž. přenesená",J537,0)</f>
        <v>0</v>
      </c>
      <c r="BI537" s="136">
        <f>IF(N537="nulová",J537,0)</f>
        <v>0</v>
      </c>
      <c r="BJ537" s="18" t="s">
        <v>79</v>
      </c>
      <c r="BK537" s="136">
        <f>ROUND(I537*H537,2)</f>
        <v>0</v>
      </c>
      <c r="BL537" s="18" t="s">
        <v>274</v>
      </c>
      <c r="BM537" s="135" t="s">
        <v>746</v>
      </c>
    </row>
    <row r="538" spans="2:65" s="1" customFormat="1" ht="11.25">
      <c r="B538" s="33"/>
      <c r="D538" s="137" t="s">
        <v>141</v>
      </c>
      <c r="F538" s="138" t="s">
        <v>747</v>
      </c>
      <c r="I538" s="139"/>
      <c r="L538" s="33"/>
      <c r="M538" s="140"/>
      <c r="T538" s="54"/>
      <c r="AT538" s="18" t="s">
        <v>141</v>
      </c>
      <c r="AU538" s="18" t="s">
        <v>81</v>
      </c>
    </row>
    <row r="539" spans="2:65" s="1" customFormat="1" ht="11.25">
      <c r="B539" s="33"/>
      <c r="D539" s="141" t="s">
        <v>143</v>
      </c>
      <c r="F539" s="142" t="s">
        <v>748</v>
      </c>
      <c r="I539" s="139"/>
      <c r="L539" s="33"/>
      <c r="M539" s="140"/>
      <c r="T539" s="54"/>
      <c r="AT539" s="18" t="s">
        <v>143</v>
      </c>
      <c r="AU539" s="18" t="s">
        <v>81</v>
      </c>
    </row>
    <row r="540" spans="2:65" s="1" customFormat="1" ht="16.5" customHeight="1">
      <c r="B540" s="33"/>
      <c r="C540" s="124" t="s">
        <v>749</v>
      </c>
      <c r="D540" s="124" t="s">
        <v>134</v>
      </c>
      <c r="E540" s="125" t="s">
        <v>750</v>
      </c>
      <c r="F540" s="126" t="s">
        <v>751</v>
      </c>
      <c r="G540" s="127" t="s">
        <v>344</v>
      </c>
      <c r="H540" s="128">
        <v>6</v>
      </c>
      <c r="I540" s="129"/>
      <c r="J540" s="130">
        <f>ROUND(I540*H540,2)</f>
        <v>0</v>
      </c>
      <c r="K540" s="126" t="s">
        <v>138</v>
      </c>
      <c r="L540" s="33"/>
      <c r="M540" s="131" t="s">
        <v>19</v>
      </c>
      <c r="N540" s="132" t="s">
        <v>42</v>
      </c>
      <c r="P540" s="133">
        <f>O540*H540</f>
        <v>0</v>
      </c>
      <c r="Q540" s="133">
        <v>2.4000000000000001E-4</v>
      </c>
      <c r="R540" s="133">
        <f>Q540*H540</f>
        <v>1.4400000000000001E-3</v>
      </c>
      <c r="S540" s="133">
        <v>0</v>
      </c>
      <c r="T540" s="134">
        <f>S540*H540</f>
        <v>0</v>
      </c>
      <c r="AR540" s="135" t="s">
        <v>274</v>
      </c>
      <c r="AT540" s="135" t="s">
        <v>134</v>
      </c>
      <c r="AU540" s="135" t="s">
        <v>81</v>
      </c>
      <c r="AY540" s="18" t="s">
        <v>131</v>
      </c>
      <c r="BE540" s="136">
        <f>IF(N540="základní",J540,0)</f>
        <v>0</v>
      </c>
      <c r="BF540" s="136">
        <f>IF(N540="snížená",J540,0)</f>
        <v>0</v>
      </c>
      <c r="BG540" s="136">
        <f>IF(N540="zákl. přenesená",J540,0)</f>
        <v>0</v>
      </c>
      <c r="BH540" s="136">
        <f>IF(N540="sníž. přenesená",J540,0)</f>
        <v>0</v>
      </c>
      <c r="BI540" s="136">
        <f>IF(N540="nulová",J540,0)</f>
        <v>0</v>
      </c>
      <c r="BJ540" s="18" t="s">
        <v>79</v>
      </c>
      <c r="BK540" s="136">
        <f>ROUND(I540*H540,2)</f>
        <v>0</v>
      </c>
      <c r="BL540" s="18" t="s">
        <v>274</v>
      </c>
      <c r="BM540" s="135" t="s">
        <v>752</v>
      </c>
    </row>
    <row r="541" spans="2:65" s="1" customFormat="1" ht="11.25">
      <c r="B541" s="33"/>
      <c r="D541" s="137" t="s">
        <v>141</v>
      </c>
      <c r="F541" s="138" t="s">
        <v>753</v>
      </c>
      <c r="I541" s="139"/>
      <c r="L541" s="33"/>
      <c r="M541" s="140"/>
      <c r="T541" s="54"/>
      <c r="AT541" s="18" t="s">
        <v>141</v>
      </c>
      <c r="AU541" s="18" t="s">
        <v>81</v>
      </c>
    </row>
    <row r="542" spans="2:65" s="1" customFormat="1" ht="11.25">
      <c r="B542" s="33"/>
      <c r="D542" s="141" t="s">
        <v>143</v>
      </c>
      <c r="F542" s="142" t="s">
        <v>754</v>
      </c>
      <c r="I542" s="139"/>
      <c r="L542" s="33"/>
      <c r="M542" s="140"/>
      <c r="T542" s="54"/>
      <c r="AT542" s="18" t="s">
        <v>143</v>
      </c>
      <c r="AU542" s="18" t="s">
        <v>81</v>
      </c>
    </row>
    <row r="543" spans="2:65" s="1" customFormat="1" ht="16.5" customHeight="1">
      <c r="B543" s="33"/>
      <c r="C543" s="124" t="s">
        <v>755</v>
      </c>
      <c r="D543" s="124" t="s">
        <v>134</v>
      </c>
      <c r="E543" s="125" t="s">
        <v>756</v>
      </c>
      <c r="F543" s="126" t="s">
        <v>757</v>
      </c>
      <c r="G543" s="127" t="s">
        <v>344</v>
      </c>
      <c r="H543" s="128">
        <v>6</v>
      </c>
      <c r="I543" s="129"/>
      <c r="J543" s="130">
        <f>ROUND(I543*H543,2)</f>
        <v>0</v>
      </c>
      <c r="K543" s="126" t="s">
        <v>138</v>
      </c>
      <c r="L543" s="33"/>
      <c r="M543" s="131" t="s">
        <v>19</v>
      </c>
      <c r="N543" s="132" t="s">
        <v>42</v>
      </c>
      <c r="P543" s="133">
        <f>O543*H543</f>
        <v>0</v>
      </c>
      <c r="Q543" s="133">
        <v>2.3000000000000001E-4</v>
      </c>
      <c r="R543" s="133">
        <f>Q543*H543</f>
        <v>1.3800000000000002E-3</v>
      </c>
      <c r="S543" s="133">
        <v>1.2E-4</v>
      </c>
      <c r="T543" s="134">
        <f>S543*H543</f>
        <v>7.2000000000000005E-4</v>
      </c>
      <c r="AR543" s="135" t="s">
        <v>274</v>
      </c>
      <c r="AT543" s="135" t="s">
        <v>134</v>
      </c>
      <c r="AU543" s="135" t="s">
        <v>81</v>
      </c>
      <c r="AY543" s="18" t="s">
        <v>131</v>
      </c>
      <c r="BE543" s="136">
        <f>IF(N543="základní",J543,0)</f>
        <v>0</v>
      </c>
      <c r="BF543" s="136">
        <f>IF(N543="snížená",J543,0)</f>
        <v>0</v>
      </c>
      <c r="BG543" s="136">
        <f>IF(N543="zákl. přenesená",J543,0)</f>
        <v>0</v>
      </c>
      <c r="BH543" s="136">
        <f>IF(N543="sníž. přenesená",J543,0)</f>
        <v>0</v>
      </c>
      <c r="BI543" s="136">
        <f>IF(N543="nulová",J543,0)</f>
        <v>0</v>
      </c>
      <c r="BJ543" s="18" t="s">
        <v>79</v>
      </c>
      <c r="BK543" s="136">
        <f>ROUND(I543*H543,2)</f>
        <v>0</v>
      </c>
      <c r="BL543" s="18" t="s">
        <v>274</v>
      </c>
      <c r="BM543" s="135" t="s">
        <v>758</v>
      </c>
    </row>
    <row r="544" spans="2:65" s="1" customFormat="1" ht="11.25">
      <c r="B544" s="33"/>
      <c r="D544" s="137" t="s">
        <v>141</v>
      </c>
      <c r="F544" s="138" t="s">
        <v>759</v>
      </c>
      <c r="I544" s="139"/>
      <c r="L544" s="33"/>
      <c r="M544" s="140"/>
      <c r="T544" s="54"/>
      <c r="AT544" s="18" t="s">
        <v>141</v>
      </c>
      <c r="AU544" s="18" t="s">
        <v>81</v>
      </c>
    </row>
    <row r="545" spans="2:65" s="1" customFormat="1" ht="11.25">
      <c r="B545" s="33"/>
      <c r="D545" s="141" t="s">
        <v>143</v>
      </c>
      <c r="F545" s="142" t="s">
        <v>760</v>
      </c>
      <c r="I545" s="139"/>
      <c r="L545" s="33"/>
      <c r="M545" s="140"/>
      <c r="T545" s="54"/>
      <c r="AT545" s="18" t="s">
        <v>143</v>
      </c>
      <c r="AU545" s="18" t="s">
        <v>81</v>
      </c>
    </row>
    <row r="546" spans="2:65" s="1" customFormat="1" ht="24.2" customHeight="1">
      <c r="B546" s="33"/>
      <c r="C546" s="124" t="s">
        <v>761</v>
      </c>
      <c r="D546" s="124" t="s">
        <v>134</v>
      </c>
      <c r="E546" s="125" t="s">
        <v>762</v>
      </c>
      <c r="F546" s="126" t="s">
        <v>763</v>
      </c>
      <c r="G546" s="127" t="s">
        <v>436</v>
      </c>
      <c r="H546" s="128">
        <v>2</v>
      </c>
      <c r="I546" s="129"/>
      <c r="J546" s="130">
        <f>ROUND(I546*H546,2)</f>
        <v>0</v>
      </c>
      <c r="K546" s="126" t="s">
        <v>138</v>
      </c>
      <c r="L546" s="33"/>
      <c r="M546" s="131" t="s">
        <v>19</v>
      </c>
      <c r="N546" s="132" t="s">
        <v>42</v>
      </c>
      <c r="P546" s="133">
        <f>O546*H546</f>
        <v>0</v>
      </c>
      <c r="Q546" s="133">
        <v>1.7690000000000001E-2</v>
      </c>
      <c r="R546" s="133">
        <f>Q546*H546</f>
        <v>3.5380000000000002E-2</v>
      </c>
      <c r="S546" s="133">
        <v>0</v>
      </c>
      <c r="T546" s="134">
        <f>S546*H546</f>
        <v>0</v>
      </c>
      <c r="AR546" s="135" t="s">
        <v>274</v>
      </c>
      <c r="AT546" s="135" t="s">
        <v>134</v>
      </c>
      <c r="AU546" s="135" t="s">
        <v>81</v>
      </c>
      <c r="AY546" s="18" t="s">
        <v>131</v>
      </c>
      <c r="BE546" s="136">
        <f>IF(N546="základní",J546,0)</f>
        <v>0</v>
      </c>
      <c r="BF546" s="136">
        <f>IF(N546="snížená",J546,0)</f>
        <v>0</v>
      </c>
      <c r="BG546" s="136">
        <f>IF(N546="zákl. přenesená",J546,0)</f>
        <v>0</v>
      </c>
      <c r="BH546" s="136">
        <f>IF(N546="sníž. přenesená",J546,0)</f>
        <v>0</v>
      </c>
      <c r="BI546" s="136">
        <f>IF(N546="nulová",J546,0)</f>
        <v>0</v>
      </c>
      <c r="BJ546" s="18" t="s">
        <v>79</v>
      </c>
      <c r="BK546" s="136">
        <f>ROUND(I546*H546,2)</f>
        <v>0</v>
      </c>
      <c r="BL546" s="18" t="s">
        <v>274</v>
      </c>
      <c r="BM546" s="135" t="s">
        <v>764</v>
      </c>
    </row>
    <row r="547" spans="2:65" s="1" customFormat="1" ht="19.5">
      <c r="B547" s="33"/>
      <c r="D547" s="137" t="s">
        <v>141</v>
      </c>
      <c r="F547" s="138" t="s">
        <v>765</v>
      </c>
      <c r="I547" s="139"/>
      <c r="L547" s="33"/>
      <c r="M547" s="140"/>
      <c r="T547" s="54"/>
      <c r="AT547" s="18" t="s">
        <v>141</v>
      </c>
      <c r="AU547" s="18" t="s">
        <v>81</v>
      </c>
    </row>
    <row r="548" spans="2:65" s="1" customFormat="1" ht="11.25">
      <c r="B548" s="33"/>
      <c r="D548" s="141" t="s">
        <v>143</v>
      </c>
      <c r="F548" s="142" t="s">
        <v>766</v>
      </c>
      <c r="I548" s="139"/>
      <c r="L548" s="33"/>
      <c r="M548" s="140"/>
      <c r="T548" s="54"/>
      <c r="AT548" s="18" t="s">
        <v>143</v>
      </c>
      <c r="AU548" s="18" t="s">
        <v>81</v>
      </c>
    </row>
    <row r="549" spans="2:65" s="12" customFormat="1" ht="11.25">
      <c r="B549" s="143"/>
      <c r="D549" s="137" t="s">
        <v>145</v>
      </c>
      <c r="E549" s="144" t="s">
        <v>19</v>
      </c>
      <c r="F549" s="145" t="s">
        <v>767</v>
      </c>
      <c r="H549" s="146">
        <v>2</v>
      </c>
      <c r="I549" s="147"/>
      <c r="L549" s="143"/>
      <c r="M549" s="148"/>
      <c r="T549" s="149"/>
      <c r="AT549" s="144" t="s">
        <v>145</v>
      </c>
      <c r="AU549" s="144" t="s">
        <v>81</v>
      </c>
      <c r="AV549" s="12" t="s">
        <v>81</v>
      </c>
      <c r="AW549" s="12" t="s">
        <v>32</v>
      </c>
      <c r="AX549" s="12" t="s">
        <v>79</v>
      </c>
      <c r="AY549" s="144" t="s">
        <v>131</v>
      </c>
    </row>
    <row r="550" spans="2:65" s="1" customFormat="1" ht="24.2" customHeight="1">
      <c r="B550" s="33"/>
      <c r="C550" s="124" t="s">
        <v>768</v>
      </c>
      <c r="D550" s="124" t="s">
        <v>134</v>
      </c>
      <c r="E550" s="125" t="s">
        <v>769</v>
      </c>
      <c r="F550" s="126" t="s">
        <v>770</v>
      </c>
      <c r="G550" s="127" t="s">
        <v>436</v>
      </c>
      <c r="H550" s="128">
        <v>5</v>
      </c>
      <c r="I550" s="129"/>
      <c r="J550" s="130">
        <f>ROUND(I550*H550,2)</f>
        <v>0</v>
      </c>
      <c r="K550" s="126" t="s">
        <v>138</v>
      </c>
      <c r="L550" s="33"/>
      <c r="M550" s="131" t="s">
        <v>19</v>
      </c>
      <c r="N550" s="132" t="s">
        <v>42</v>
      </c>
      <c r="P550" s="133">
        <f>O550*H550</f>
        <v>0</v>
      </c>
      <c r="Q550" s="133">
        <v>1.5259999999999999E-2</v>
      </c>
      <c r="R550" s="133">
        <f>Q550*H550</f>
        <v>7.6299999999999993E-2</v>
      </c>
      <c r="S550" s="133">
        <v>0</v>
      </c>
      <c r="T550" s="134">
        <f>S550*H550</f>
        <v>0</v>
      </c>
      <c r="AR550" s="135" t="s">
        <v>274</v>
      </c>
      <c r="AT550" s="135" t="s">
        <v>134</v>
      </c>
      <c r="AU550" s="135" t="s">
        <v>81</v>
      </c>
      <c r="AY550" s="18" t="s">
        <v>131</v>
      </c>
      <c r="BE550" s="136">
        <f>IF(N550="základní",J550,0)</f>
        <v>0</v>
      </c>
      <c r="BF550" s="136">
        <f>IF(N550="snížená",J550,0)</f>
        <v>0</v>
      </c>
      <c r="BG550" s="136">
        <f>IF(N550="zákl. přenesená",J550,0)</f>
        <v>0</v>
      </c>
      <c r="BH550" s="136">
        <f>IF(N550="sníž. přenesená",J550,0)</f>
        <v>0</v>
      </c>
      <c r="BI550" s="136">
        <f>IF(N550="nulová",J550,0)</f>
        <v>0</v>
      </c>
      <c r="BJ550" s="18" t="s">
        <v>79</v>
      </c>
      <c r="BK550" s="136">
        <f>ROUND(I550*H550,2)</f>
        <v>0</v>
      </c>
      <c r="BL550" s="18" t="s">
        <v>274</v>
      </c>
      <c r="BM550" s="135" t="s">
        <v>771</v>
      </c>
    </row>
    <row r="551" spans="2:65" s="1" customFormat="1" ht="19.5">
      <c r="B551" s="33"/>
      <c r="D551" s="137" t="s">
        <v>141</v>
      </c>
      <c r="F551" s="138" t="s">
        <v>772</v>
      </c>
      <c r="I551" s="139"/>
      <c r="L551" s="33"/>
      <c r="M551" s="140"/>
      <c r="T551" s="54"/>
      <c r="AT551" s="18" t="s">
        <v>141</v>
      </c>
      <c r="AU551" s="18" t="s">
        <v>81</v>
      </c>
    </row>
    <row r="552" spans="2:65" s="1" customFormat="1" ht="11.25">
      <c r="B552" s="33"/>
      <c r="D552" s="141" t="s">
        <v>143</v>
      </c>
      <c r="F552" s="142" t="s">
        <v>773</v>
      </c>
      <c r="I552" s="139"/>
      <c r="L552" s="33"/>
      <c r="M552" s="140"/>
      <c r="T552" s="54"/>
      <c r="AT552" s="18" t="s">
        <v>143</v>
      </c>
      <c r="AU552" s="18" t="s">
        <v>81</v>
      </c>
    </row>
    <row r="553" spans="2:65" s="1" customFormat="1" ht="21.75" customHeight="1">
      <c r="B553" s="33"/>
      <c r="C553" s="124" t="s">
        <v>774</v>
      </c>
      <c r="D553" s="124" t="s">
        <v>134</v>
      </c>
      <c r="E553" s="125" t="s">
        <v>775</v>
      </c>
      <c r="F553" s="126" t="s">
        <v>776</v>
      </c>
      <c r="G553" s="127" t="s">
        <v>436</v>
      </c>
      <c r="H553" s="128">
        <v>1</v>
      </c>
      <c r="I553" s="129"/>
      <c r="J553" s="130">
        <f>ROUND(I553*H553,2)</f>
        <v>0</v>
      </c>
      <c r="K553" s="126" t="s">
        <v>138</v>
      </c>
      <c r="L553" s="33"/>
      <c r="M553" s="131" t="s">
        <v>19</v>
      </c>
      <c r="N553" s="132" t="s">
        <v>42</v>
      </c>
      <c r="P553" s="133">
        <f>O553*H553</f>
        <v>0</v>
      </c>
      <c r="Q553" s="133">
        <v>1.4970000000000001E-2</v>
      </c>
      <c r="R553" s="133">
        <f>Q553*H553</f>
        <v>1.4970000000000001E-2</v>
      </c>
      <c r="S553" s="133">
        <v>0</v>
      </c>
      <c r="T553" s="134">
        <f>S553*H553</f>
        <v>0</v>
      </c>
      <c r="AR553" s="135" t="s">
        <v>274</v>
      </c>
      <c r="AT553" s="135" t="s">
        <v>134</v>
      </c>
      <c r="AU553" s="135" t="s">
        <v>81</v>
      </c>
      <c r="AY553" s="18" t="s">
        <v>131</v>
      </c>
      <c r="BE553" s="136">
        <f>IF(N553="základní",J553,0)</f>
        <v>0</v>
      </c>
      <c r="BF553" s="136">
        <f>IF(N553="snížená",J553,0)</f>
        <v>0</v>
      </c>
      <c r="BG553" s="136">
        <f>IF(N553="zákl. přenesená",J553,0)</f>
        <v>0</v>
      </c>
      <c r="BH553" s="136">
        <f>IF(N553="sníž. přenesená",J553,0)</f>
        <v>0</v>
      </c>
      <c r="BI553" s="136">
        <f>IF(N553="nulová",J553,0)</f>
        <v>0</v>
      </c>
      <c r="BJ553" s="18" t="s">
        <v>79</v>
      </c>
      <c r="BK553" s="136">
        <f>ROUND(I553*H553,2)</f>
        <v>0</v>
      </c>
      <c r="BL553" s="18" t="s">
        <v>274</v>
      </c>
      <c r="BM553" s="135" t="s">
        <v>777</v>
      </c>
    </row>
    <row r="554" spans="2:65" s="1" customFormat="1" ht="11.25">
      <c r="B554" s="33"/>
      <c r="D554" s="137" t="s">
        <v>141</v>
      </c>
      <c r="F554" s="138" t="s">
        <v>778</v>
      </c>
      <c r="I554" s="139"/>
      <c r="L554" s="33"/>
      <c r="M554" s="140"/>
      <c r="T554" s="54"/>
      <c r="AT554" s="18" t="s">
        <v>141</v>
      </c>
      <c r="AU554" s="18" t="s">
        <v>81</v>
      </c>
    </row>
    <row r="555" spans="2:65" s="1" customFormat="1" ht="11.25">
      <c r="B555" s="33"/>
      <c r="D555" s="141" t="s">
        <v>143</v>
      </c>
      <c r="F555" s="142" t="s">
        <v>779</v>
      </c>
      <c r="I555" s="139"/>
      <c r="L555" s="33"/>
      <c r="M555" s="140"/>
      <c r="T555" s="54"/>
      <c r="AT555" s="18" t="s">
        <v>143</v>
      </c>
      <c r="AU555" s="18" t="s">
        <v>81</v>
      </c>
    </row>
    <row r="556" spans="2:65" s="1" customFormat="1" ht="37.9" customHeight="1">
      <c r="B556" s="33"/>
      <c r="C556" s="124" t="s">
        <v>780</v>
      </c>
      <c r="D556" s="124" t="s">
        <v>134</v>
      </c>
      <c r="E556" s="125" t="s">
        <v>781</v>
      </c>
      <c r="F556" s="126" t="s">
        <v>782</v>
      </c>
      <c r="G556" s="127" t="s">
        <v>436</v>
      </c>
      <c r="H556" s="128">
        <v>1</v>
      </c>
      <c r="I556" s="129"/>
      <c r="J556" s="130">
        <f>ROUND(I556*H556,2)</f>
        <v>0</v>
      </c>
      <c r="K556" s="126" t="s">
        <v>138</v>
      </c>
      <c r="L556" s="33"/>
      <c r="M556" s="131" t="s">
        <v>19</v>
      </c>
      <c r="N556" s="132" t="s">
        <v>42</v>
      </c>
      <c r="P556" s="133">
        <f>O556*H556</f>
        <v>0</v>
      </c>
      <c r="Q556" s="133">
        <v>3.7479999999999999E-2</v>
      </c>
      <c r="R556" s="133">
        <f>Q556*H556</f>
        <v>3.7479999999999999E-2</v>
      </c>
      <c r="S556" s="133">
        <v>0</v>
      </c>
      <c r="T556" s="134">
        <f>S556*H556</f>
        <v>0</v>
      </c>
      <c r="AR556" s="135" t="s">
        <v>274</v>
      </c>
      <c r="AT556" s="135" t="s">
        <v>134</v>
      </c>
      <c r="AU556" s="135" t="s">
        <v>81</v>
      </c>
      <c r="AY556" s="18" t="s">
        <v>131</v>
      </c>
      <c r="BE556" s="136">
        <f>IF(N556="základní",J556,0)</f>
        <v>0</v>
      </c>
      <c r="BF556" s="136">
        <f>IF(N556="snížená",J556,0)</f>
        <v>0</v>
      </c>
      <c r="BG556" s="136">
        <f>IF(N556="zákl. přenesená",J556,0)</f>
        <v>0</v>
      </c>
      <c r="BH556" s="136">
        <f>IF(N556="sníž. přenesená",J556,0)</f>
        <v>0</v>
      </c>
      <c r="BI556" s="136">
        <f>IF(N556="nulová",J556,0)</f>
        <v>0</v>
      </c>
      <c r="BJ556" s="18" t="s">
        <v>79</v>
      </c>
      <c r="BK556" s="136">
        <f>ROUND(I556*H556,2)</f>
        <v>0</v>
      </c>
      <c r="BL556" s="18" t="s">
        <v>274</v>
      </c>
      <c r="BM556" s="135" t="s">
        <v>783</v>
      </c>
    </row>
    <row r="557" spans="2:65" s="1" customFormat="1" ht="29.25">
      <c r="B557" s="33"/>
      <c r="D557" s="137" t="s">
        <v>141</v>
      </c>
      <c r="F557" s="138" t="s">
        <v>784</v>
      </c>
      <c r="I557" s="139"/>
      <c r="L557" s="33"/>
      <c r="M557" s="140"/>
      <c r="T557" s="54"/>
      <c r="AT557" s="18" t="s">
        <v>141</v>
      </c>
      <c r="AU557" s="18" t="s">
        <v>81</v>
      </c>
    </row>
    <row r="558" spans="2:65" s="1" customFormat="1" ht="11.25">
      <c r="B558" s="33"/>
      <c r="D558" s="141" t="s">
        <v>143</v>
      </c>
      <c r="F558" s="142" t="s">
        <v>785</v>
      </c>
      <c r="I558" s="139"/>
      <c r="L558" s="33"/>
      <c r="M558" s="140"/>
      <c r="T558" s="54"/>
      <c r="AT558" s="18" t="s">
        <v>143</v>
      </c>
      <c r="AU558" s="18" t="s">
        <v>81</v>
      </c>
    </row>
    <row r="559" spans="2:65" s="1" customFormat="1" ht="33" customHeight="1">
      <c r="B559" s="33"/>
      <c r="C559" s="124" t="s">
        <v>786</v>
      </c>
      <c r="D559" s="124" t="s">
        <v>134</v>
      </c>
      <c r="E559" s="125" t="s">
        <v>787</v>
      </c>
      <c r="F559" s="126" t="s">
        <v>788</v>
      </c>
      <c r="G559" s="127" t="s">
        <v>344</v>
      </c>
      <c r="H559" s="128">
        <v>1</v>
      </c>
      <c r="I559" s="129"/>
      <c r="J559" s="130">
        <f>ROUND(I559*H559,2)</f>
        <v>0</v>
      </c>
      <c r="K559" s="126" t="s">
        <v>138</v>
      </c>
      <c r="L559" s="33"/>
      <c r="M559" s="131" t="s">
        <v>19</v>
      </c>
      <c r="N559" s="132" t="s">
        <v>42</v>
      </c>
      <c r="P559" s="133">
        <f>O559*H559</f>
        <v>0</v>
      </c>
      <c r="Q559" s="133">
        <v>7.3999999999999999E-4</v>
      </c>
      <c r="R559" s="133">
        <f>Q559*H559</f>
        <v>7.3999999999999999E-4</v>
      </c>
      <c r="S559" s="133">
        <v>0</v>
      </c>
      <c r="T559" s="134">
        <f>S559*H559</f>
        <v>0</v>
      </c>
      <c r="AR559" s="135" t="s">
        <v>274</v>
      </c>
      <c r="AT559" s="135" t="s">
        <v>134</v>
      </c>
      <c r="AU559" s="135" t="s">
        <v>81</v>
      </c>
      <c r="AY559" s="18" t="s">
        <v>131</v>
      </c>
      <c r="BE559" s="136">
        <f>IF(N559="základní",J559,0)</f>
        <v>0</v>
      </c>
      <c r="BF559" s="136">
        <f>IF(N559="snížená",J559,0)</f>
        <v>0</v>
      </c>
      <c r="BG559" s="136">
        <f>IF(N559="zákl. přenesená",J559,0)</f>
        <v>0</v>
      </c>
      <c r="BH559" s="136">
        <f>IF(N559="sníž. přenesená",J559,0)</f>
        <v>0</v>
      </c>
      <c r="BI559" s="136">
        <f>IF(N559="nulová",J559,0)</f>
        <v>0</v>
      </c>
      <c r="BJ559" s="18" t="s">
        <v>79</v>
      </c>
      <c r="BK559" s="136">
        <f>ROUND(I559*H559,2)</f>
        <v>0</v>
      </c>
      <c r="BL559" s="18" t="s">
        <v>274</v>
      </c>
      <c r="BM559" s="135" t="s">
        <v>789</v>
      </c>
    </row>
    <row r="560" spans="2:65" s="1" customFormat="1" ht="19.5">
      <c r="B560" s="33"/>
      <c r="D560" s="137" t="s">
        <v>141</v>
      </c>
      <c r="F560" s="138" t="s">
        <v>790</v>
      </c>
      <c r="I560" s="139"/>
      <c r="L560" s="33"/>
      <c r="M560" s="140"/>
      <c r="T560" s="54"/>
      <c r="AT560" s="18" t="s">
        <v>141</v>
      </c>
      <c r="AU560" s="18" t="s">
        <v>81</v>
      </c>
    </row>
    <row r="561" spans="2:65" s="1" customFormat="1" ht="11.25">
      <c r="B561" s="33"/>
      <c r="D561" s="141" t="s">
        <v>143</v>
      </c>
      <c r="F561" s="142" t="s">
        <v>791</v>
      </c>
      <c r="I561" s="139"/>
      <c r="L561" s="33"/>
      <c r="M561" s="140"/>
      <c r="T561" s="54"/>
      <c r="AT561" s="18" t="s">
        <v>143</v>
      </c>
      <c r="AU561" s="18" t="s">
        <v>81</v>
      </c>
    </row>
    <row r="562" spans="2:65" s="1" customFormat="1" ht="24.2" customHeight="1">
      <c r="B562" s="33"/>
      <c r="C562" s="124" t="s">
        <v>792</v>
      </c>
      <c r="D562" s="124" t="s">
        <v>134</v>
      </c>
      <c r="E562" s="125" t="s">
        <v>793</v>
      </c>
      <c r="F562" s="126" t="s">
        <v>794</v>
      </c>
      <c r="G562" s="127" t="s">
        <v>436</v>
      </c>
      <c r="H562" s="128">
        <v>6</v>
      </c>
      <c r="I562" s="129"/>
      <c r="J562" s="130">
        <f>ROUND(I562*H562,2)</f>
        <v>0</v>
      </c>
      <c r="K562" s="126" t="s">
        <v>138</v>
      </c>
      <c r="L562" s="33"/>
      <c r="M562" s="131" t="s">
        <v>19</v>
      </c>
      <c r="N562" s="132" t="s">
        <v>42</v>
      </c>
      <c r="P562" s="133">
        <f>O562*H562</f>
        <v>0</v>
      </c>
      <c r="Q562" s="133">
        <v>1.8600000000000001E-3</v>
      </c>
      <c r="R562" s="133">
        <f>Q562*H562</f>
        <v>1.116E-2</v>
      </c>
      <c r="S562" s="133">
        <v>0</v>
      </c>
      <c r="T562" s="134">
        <f>S562*H562</f>
        <v>0</v>
      </c>
      <c r="AR562" s="135" t="s">
        <v>274</v>
      </c>
      <c r="AT562" s="135" t="s">
        <v>134</v>
      </c>
      <c r="AU562" s="135" t="s">
        <v>81</v>
      </c>
      <c r="AY562" s="18" t="s">
        <v>131</v>
      </c>
      <c r="BE562" s="136">
        <f>IF(N562="základní",J562,0)</f>
        <v>0</v>
      </c>
      <c r="BF562" s="136">
        <f>IF(N562="snížená",J562,0)</f>
        <v>0</v>
      </c>
      <c r="BG562" s="136">
        <f>IF(N562="zákl. přenesená",J562,0)</f>
        <v>0</v>
      </c>
      <c r="BH562" s="136">
        <f>IF(N562="sníž. přenesená",J562,0)</f>
        <v>0</v>
      </c>
      <c r="BI562" s="136">
        <f>IF(N562="nulová",J562,0)</f>
        <v>0</v>
      </c>
      <c r="BJ562" s="18" t="s">
        <v>79</v>
      </c>
      <c r="BK562" s="136">
        <f>ROUND(I562*H562,2)</f>
        <v>0</v>
      </c>
      <c r="BL562" s="18" t="s">
        <v>274</v>
      </c>
      <c r="BM562" s="135" t="s">
        <v>795</v>
      </c>
    </row>
    <row r="563" spans="2:65" s="1" customFormat="1" ht="19.5">
      <c r="B563" s="33"/>
      <c r="D563" s="137" t="s">
        <v>141</v>
      </c>
      <c r="F563" s="138" t="s">
        <v>796</v>
      </c>
      <c r="I563" s="139"/>
      <c r="L563" s="33"/>
      <c r="M563" s="140"/>
      <c r="T563" s="54"/>
      <c r="AT563" s="18" t="s">
        <v>141</v>
      </c>
      <c r="AU563" s="18" t="s">
        <v>81</v>
      </c>
    </row>
    <row r="564" spans="2:65" s="1" customFormat="1" ht="11.25">
      <c r="B564" s="33"/>
      <c r="D564" s="141" t="s">
        <v>143</v>
      </c>
      <c r="F564" s="142" t="s">
        <v>797</v>
      </c>
      <c r="I564" s="139"/>
      <c r="L564" s="33"/>
      <c r="M564" s="140"/>
      <c r="T564" s="54"/>
      <c r="AT564" s="18" t="s">
        <v>143</v>
      </c>
      <c r="AU564" s="18" t="s">
        <v>81</v>
      </c>
    </row>
    <row r="565" spans="2:65" s="1" customFormat="1" ht="24.2" customHeight="1">
      <c r="B565" s="33"/>
      <c r="C565" s="124" t="s">
        <v>798</v>
      </c>
      <c r="D565" s="124" t="s">
        <v>134</v>
      </c>
      <c r="E565" s="125" t="s">
        <v>799</v>
      </c>
      <c r="F565" s="126" t="s">
        <v>800</v>
      </c>
      <c r="G565" s="127" t="s">
        <v>344</v>
      </c>
      <c r="H565" s="128">
        <v>5</v>
      </c>
      <c r="I565" s="129"/>
      <c r="J565" s="130">
        <f>ROUND(I565*H565,2)</f>
        <v>0</v>
      </c>
      <c r="K565" s="126" t="s">
        <v>138</v>
      </c>
      <c r="L565" s="33"/>
      <c r="M565" s="131" t="s">
        <v>19</v>
      </c>
      <c r="N565" s="132" t="s">
        <v>42</v>
      </c>
      <c r="P565" s="133">
        <f>O565*H565</f>
        <v>0</v>
      </c>
      <c r="Q565" s="133">
        <v>4.79E-3</v>
      </c>
      <c r="R565" s="133">
        <f>Q565*H565</f>
        <v>2.3949999999999999E-2</v>
      </c>
      <c r="S565" s="133">
        <v>0</v>
      </c>
      <c r="T565" s="134">
        <f>S565*H565</f>
        <v>0</v>
      </c>
      <c r="AR565" s="135" t="s">
        <v>274</v>
      </c>
      <c r="AT565" s="135" t="s">
        <v>134</v>
      </c>
      <c r="AU565" s="135" t="s">
        <v>81</v>
      </c>
      <c r="AY565" s="18" t="s">
        <v>131</v>
      </c>
      <c r="BE565" s="136">
        <f>IF(N565="základní",J565,0)</f>
        <v>0</v>
      </c>
      <c r="BF565" s="136">
        <f>IF(N565="snížená",J565,0)</f>
        <v>0</v>
      </c>
      <c r="BG565" s="136">
        <f>IF(N565="zákl. přenesená",J565,0)</f>
        <v>0</v>
      </c>
      <c r="BH565" s="136">
        <f>IF(N565="sníž. přenesená",J565,0)</f>
        <v>0</v>
      </c>
      <c r="BI565" s="136">
        <f>IF(N565="nulová",J565,0)</f>
        <v>0</v>
      </c>
      <c r="BJ565" s="18" t="s">
        <v>79</v>
      </c>
      <c r="BK565" s="136">
        <f>ROUND(I565*H565,2)</f>
        <v>0</v>
      </c>
      <c r="BL565" s="18" t="s">
        <v>274</v>
      </c>
      <c r="BM565" s="135" t="s">
        <v>801</v>
      </c>
    </row>
    <row r="566" spans="2:65" s="1" customFormat="1" ht="19.5">
      <c r="B566" s="33"/>
      <c r="D566" s="137" t="s">
        <v>141</v>
      </c>
      <c r="F566" s="138" t="s">
        <v>802</v>
      </c>
      <c r="I566" s="139"/>
      <c r="L566" s="33"/>
      <c r="M566" s="140"/>
      <c r="T566" s="54"/>
      <c r="AT566" s="18" t="s">
        <v>141</v>
      </c>
      <c r="AU566" s="18" t="s">
        <v>81</v>
      </c>
    </row>
    <row r="567" spans="2:65" s="1" customFormat="1" ht="11.25">
      <c r="B567" s="33"/>
      <c r="D567" s="141" t="s">
        <v>143</v>
      </c>
      <c r="F567" s="142" t="s">
        <v>803</v>
      </c>
      <c r="I567" s="139"/>
      <c r="L567" s="33"/>
      <c r="M567" s="140"/>
      <c r="T567" s="54"/>
      <c r="AT567" s="18" t="s">
        <v>143</v>
      </c>
      <c r="AU567" s="18" t="s">
        <v>81</v>
      </c>
    </row>
    <row r="568" spans="2:65" s="1" customFormat="1" ht="24.2" customHeight="1">
      <c r="B568" s="33"/>
      <c r="C568" s="124" t="s">
        <v>804</v>
      </c>
      <c r="D568" s="124" t="s">
        <v>134</v>
      </c>
      <c r="E568" s="125" t="s">
        <v>805</v>
      </c>
      <c r="F568" s="126" t="s">
        <v>806</v>
      </c>
      <c r="G568" s="127" t="s">
        <v>137</v>
      </c>
      <c r="H568" s="128">
        <v>0.29699999999999999</v>
      </c>
      <c r="I568" s="129"/>
      <c r="J568" s="130">
        <f>ROUND(I568*H568,2)</f>
        <v>0</v>
      </c>
      <c r="K568" s="126" t="s">
        <v>138</v>
      </c>
      <c r="L568" s="33"/>
      <c r="M568" s="131" t="s">
        <v>19</v>
      </c>
      <c r="N568" s="132" t="s">
        <v>42</v>
      </c>
      <c r="P568" s="133">
        <f>O568*H568</f>
        <v>0</v>
      </c>
      <c r="Q568" s="133">
        <v>0</v>
      </c>
      <c r="R568" s="133">
        <f>Q568*H568</f>
        <v>0</v>
      </c>
      <c r="S568" s="133">
        <v>0</v>
      </c>
      <c r="T568" s="134">
        <f>S568*H568</f>
        <v>0</v>
      </c>
      <c r="AR568" s="135" t="s">
        <v>274</v>
      </c>
      <c r="AT568" s="135" t="s">
        <v>134</v>
      </c>
      <c r="AU568" s="135" t="s">
        <v>81</v>
      </c>
      <c r="AY568" s="18" t="s">
        <v>131</v>
      </c>
      <c r="BE568" s="136">
        <f>IF(N568="základní",J568,0)</f>
        <v>0</v>
      </c>
      <c r="BF568" s="136">
        <f>IF(N568="snížená",J568,0)</f>
        <v>0</v>
      </c>
      <c r="BG568" s="136">
        <f>IF(N568="zákl. přenesená",J568,0)</f>
        <v>0</v>
      </c>
      <c r="BH568" s="136">
        <f>IF(N568="sníž. přenesená",J568,0)</f>
        <v>0</v>
      </c>
      <c r="BI568" s="136">
        <f>IF(N568="nulová",J568,0)</f>
        <v>0</v>
      </c>
      <c r="BJ568" s="18" t="s">
        <v>79</v>
      </c>
      <c r="BK568" s="136">
        <f>ROUND(I568*H568,2)</f>
        <v>0</v>
      </c>
      <c r="BL568" s="18" t="s">
        <v>274</v>
      </c>
      <c r="BM568" s="135" t="s">
        <v>807</v>
      </c>
    </row>
    <row r="569" spans="2:65" s="1" customFormat="1" ht="29.25">
      <c r="B569" s="33"/>
      <c r="D569" s="137" t="s">
        <v>141</v>
      </c>
      <c r="F569" s="138" t="s">
        <v>808</v>
      </c>
      <c r="I569" s="139"/>
      <c r="L569" s="33"/>
      <c r="M569" s="140"/>
      <c r="T569" s="54"/>
      <c r="AT569" s="18" t="s">
        <v>141</v>
      </c>
      <c r="AU569" s="18" t="s">
        <v>81</v>
      </c>
    </row>
    <row r="570" spans="2:65" s="1" customFormat="1" ht="11.25">
      <c r="B570" s="33"/>
      <c r="D570" s="141" t="s">
        <v>143</v>
      </c>
      <c r="F570" s="142" t="s">
        <v>809</v>
      </c>
      <c r="I570" s="139"/>
      <c r="L570" s="33"/>
      <c r="M570" s="140"/>
      <c r="T570" s="54"/>
      <c r="AT570" s="18" t="s">
        <v>143</v>
      </c>
      <c r="AU570" s="18" t="s">
        <v>81</v>
      </c>
    </row>
    <row r="571" spans="2:65" s="11" customFormat="1" ht="22.9" customHeight="1">
      <c r="B571" s="112"/>
      <c r="D571" s="113" t="s">
        <v>70</v>
      </c>
      <c r="E571" s="122" t="s">
        <v>810</v>
      </c>
      <c r="F571" s="122" t="s">
        <v>811</v>
      </c>
      <c r="I571" s="115"/>
      <c r="J571" s="123">
        <f>BK571</f>
        <v>0</v>
      </c>
      <c r="L571" s="112"/>
      <c r="M571" s="117"/>
      <c r="P571" s="118">
        <f>SUM(P572:P577)</f>
        <v>0</v>
      </c>
      <c r="R571" s="118">
        <f>SUM(R572:R577)</f>
        <v>0</v>
      </c>
      <c r="T571" s="119">
        <f>SUM(T572:T577)</f>
        <v>0</v>
      </c>
      <c r="AR571" s="113" t="s">
        <v>81</v>
      </c>
      <c r="AT571" s="120" t="s">
        <v>70</v>
      </c>
      <c r="AU571" s="120" t="s">
        <v>79</v>
      </c>
      <c r="AY571" s="113" t="s">
        <v>131</v>
      </c>
      <c r="BK571" s="121">
        <f>SUM(BK572:BK577)</f>
        <v>0</v>
      </c>
    </row>
    <row r="572" spans="2:65" s="1" customFormat="1" ht="16.5" customHeight="1">
      <c r="B572" s="33"/>
      <c r="C572" s="124" t="s">
        <v>812</v>
      </c>
      <c r="D572" s="124" t="s">
        <v>134</v>
      </c>
      <c r="E572" s="125" t="s">
        <v>813</v>
      </c>
      <c r="F572" s="126" t="s">
        <v>19</v>
      </c>
      <c r="G572" s="127" t="s">
        <v>336</v>
      </c>
      <c r="H572" s="128">
        <v>1</v>
      </c>
      <c r="I572" s="129"/>
      <c r="J572" s="130">
        <f>ROUND(I572*H572,2)</f>
        <v>0</v>
      </c>
      <c r="K572" s="126" t="s">
        <v>337</v>
      </c>
      <c r="L572" s="33"/>
      <c r="M572" s="131" t="s">
        <v>19</v>
      </c>
      <c r="N572" s="132" t="s">
        <v>42</v>
      </c>
      <c r="P572" s="133">
        <f>O572*H572</f>
        <v>0</v>
      </c>
      <c r="Q572" s="133">
        <v>0</v>
      </c>
      <c r="R572" s="133">
        <f>Q572*H572</f>
        <v>0</v>
      </c>
      <c r="S572" s="133">
        <v>0</v>
      </c>
      <c r="T572" s="134">
        <f>S572*H572</f>
        <v>0</v>
      </c>
      <c r="AR572" s="135" t="s">
        <v>274</v>
      </c>
      <c r="AT572" s="135" t="s">
        <v>134</v>
      </c>
      <c r="AU572" s="135" t="s">
        <v>81</v>
      </c>
      <c r="AY572" s="18" t="s">
        <v>131</v>
      </c>
      <c r="BE572" s="136">
        <f>IF(N572="základní",J572,0)</f>
        <v>0</v>
      </c>
      <c r="BF572" s="136">
        <f>IF(N572="snížená",J572,0)</f>
        <v>0</v>
      </c>
      <c r="BG572" s="136">
        <f>IF(N572="zákl. přenesená",J572,0)</f>
        <v>0</v>
      </c>
      <c r="BH572" s="136">
        <f>IF(N572="sníž. přenesená",J572,0)</f>
        <v>0</v>
      </c>
      <c r="BI572" s="136">
        <f>IF(N572="nulová",J572,0)</f>
        <v>0</v>
      </c>
      <c r="BJ572" s="18" t="s">
        <v>79</v>
      </c>
      <c r="BK572" s="136">
        <f>ROUND(I572*H572,2)</f>
        <v>0</v>
      </c>
      <c r="BL572" s="18" t="s">
        <v>274</v>
      </c>
      <c r="BM572" s="135" t="s">
        <v>814</v>
      </c>
    </row>
    <row r="573" spans="2:65" s="1" customFormat="1" ht="11.25">
      <c r="B573" s="33"/>
      <c r="D573" s="137" t="s">
        <v>141</v>
      </c>
      <c r="F573" s="138" t="s">
        <v>815</v>
      </c>
      <c r="I573" s="139"/>
      <c r="L573" s="33"/>
      <c r="M573" s="140"/>
      <c r="T573" s="54"/>
      <c r="AT573" s="18" t="s">
        <v>141</v>
      </c>
      <c r="AU573" s="18" t="s">
        <v>81</v>
      </c>
    </row>
    <row r="574" spans="2:65" s="1" customFormat="1" ht="21.75" customHeight="1">
      <c r="B574" s="33"/>
      <c r="C574" s="124" t="s">
        <v>816</v>
      </c>
      <c r="D574" s="124" t="s">
        <v>134</v>
      </c>
      <c r="E574" s="125" t="s">
        <v>656</v>
      </c>
      <c r="F574" s="126" t="s">
        <v>657</v>
      </c>
      <c r="G574" s="127" t="s">
        <v>658</v>
      </c>
      <c r="H574" s="128">
        <v>30</v>
      </c>
      <c r="I574" s="129"/>
      <c r="J574" s="130">
        <f>ROUND(I574*H574,2)</f>
        <v>0</v>
      </c>
      <c r="K574" s="126" t="s">
        <v>138</v>
      </c>
      <c r="L574" s="33"/>
      <c r="M574" s="131" t="s">
        <v>19</v>
      </c>
      <c r="N574" s="132" t="s">
        <v>42</v>
      </c>
      <c r="P574" s="133">
        <f>O574*H574</f>
        <v>0</v>
      </c>
      <c r="Q574" s="133">
        <v>0</v>
      </c>
      <c r="R574" s="133">
        <f>Q574*H574</f>
        <v>0</v>
      </c>
      <c r="S574" s="133">
        <v>0</v>
      </c>
      <c r="T574" s="134">
        <f>S574*H574</f>
        <v>0</v>
      </c>
      <c r="AR574" s="135" t="s">
        <v>274</v>
      </c>
      <c r="AT574" s="135" t="s">
        <v>134</v>
      </c>
      <c r="AU574" s="135" t="s">
        <v>81</v>
      </c>
      <c r="AY574" s="18" t="s">
        <v>131</v>
      </c>
      <c r="BE574" s="136">
        <f>IF(N574="základní",J574,0)</f>
        <v>0</v>
      </c>
      <c r="BF574" s="136">
        <f>IF(N574="snížená",J574,0)</f>
        <v>0</v>
      </c>
      <c r="BG574" s="136">
        <f>IF(N574="zákl. přenesená",J574,0)</f>
        <v>0</v>
      </c>
      <c r="BH574" s="136">
        <f>IF(N574="sníž. přenesená",J574,0)</f>
        <v>0</v>
      </c>
      <c r="BI574" s="136">
        <f>IF(N574="nulová",J574,0)</f>
        <v>0</v>
      </c>
      <c r="BJ574" s="18" t="s">
        <v>79</v>
      </c>
      <c r="BK574" s="136">
        <f>ROUND(I574*H574,2)</f>
        <v>0</v>
      </c>
      <c r="BL574" s="18" t="s">
        <v>274</v>
      </c>
      <c r="BM574" s="135" t="s">
        <v>817</v>
      </c>
    </row>
    <row r="575" spans="2:65" s="1" customFormat="1" ht="19.5">
      <c r="B575" s="33"/>
      <c r="D575" s="137" t="s">
        <v>141</v>
      </c>
      <c r="F575" s="138" t="s">
        <v>660</v>
      </c>
      <c r="I575" s="139"/>
      <c r="L575" s="33"/>
      <c r="M575" s="140"/>
      <c r="T575" s="54"/>
      <c r="AT575" s="18" t="s">
        <v>141</v>
      </c>
      <c r="AU575" s="18" t="s">
        <v>81</v>
      </c>
    </row>
    <row r="576" spans="2:65" s="1" customFormat="1" ht="11.25">
      <c r="B576" s="33"/>
      <c r="D576" s="141" t="s">
        <v>143</v>
      </c>
      <c r="F576" s="142" t="s">
        <v>661</v>
      </c>
      <c r="I576" s="139"/>
      <c r="L576" s="33"/>
      <c r="M576" s="140"/>
      <c r="T576" s="54"/>
      <c r="AT576" s="18" t="s">
        <v>143</v>
      </c>
      <c r="AU576" s="18" t="s">
        <v>81</v>
      </c>
    </row>
    <row r="577" spans="2:65" s="12" customFormat="1" ht="11.25">
      <c r="B577" s="143"/>
      <c r="D577" s="137" t="s">
        <v>145</v>
      </c>
      <c r="E577" s="144" t="s">
        <v>19</v>
      </c>
      <c r="F577" s="145" t="s">
        <v>818</v>
      </c>
      <c r="H577" s="146">
        <v>30</v>
      </c>
      <c r="I577" s="147"/>
      <c r="L577" s="143"/>
      <c r="M577" s="148"/>
      <c r="T577" s="149"/>
      <c r="AT577" s="144" t="s">
        <v>145</v>
      </c>
      <c r="AU577" s="144" t="s">
        <v>81</v>
      </c>
      <c r="AV577" s="12" t="s">
        <v>81</v>
      </c>
      <c r="AW577" s="12" t="s">
        <v>32</v>
      </c>
      <c r="AX577" s="12" t="s">
        <v>79</v>
      </c>
      <c r="AY577" s="144" t="s">
        <v>131</v>
      </c>
    </row>
    <row r="578" spans="2:65" s="11" customFormat="1" ht="22.9" customHeight="1">
      <c r="B578" s="112"/>
      <c r="D578" s="113" t="s">
        <v>70</v>
      </c>
      <c r="E578" s="122" t="s">
        <v>819</v>
      </c>
      <c r="F578" s="122" t="s">
        <v>820</v>
      </c>
      <c r="I578" s="115"/>
      <c r="J578" s="123">
        <f>BK578</f>
        <v>0</v>
      </c>
      <c r="L578" s="112"/>
      <c r="M578" s="117"/>
      <c r="P578" s="118">
        <f>SUM(P579:P604)</f>
        <v>0</v>
      </c>
      <c r="R578" s="118">
        <f>SUM(R579:R604)</f>
        <v>7.3099999999999998E-2</v>
      </c>
      <c r="T578" s="119">
        <f>SUM(T579:T604)</f>
        <v>0</v>
      </c>
      <c r="AR578" s="113" t="s">
        <v>81</v>
      </c>
      <c r="AT578" s="120" t="s">
        <v>70</v>
      </c>
      <c r="AU578" s="120" t="s">
        <v>79</v>
      </c>
      <c r="AY578" s="113" t="s">
        <v>131</v>
      </c>
      <c r="BK578" s="121">
        <f>SUM(BK579:BK604)</f>
        <v>0</v>
      </c>
    </row>
    <row r="579" spans="2:65" s="1" customFormat="1" ht="24.2" customHeight="1">
      <c r="B579" s="33"/>
      <c r="C579" s="124" t="s">
        <v>821</v>
      </c>
      <c r="D579" s="124" t="s">
        <v>134</v>
      </c>
      <c r="E579" s="125" t="s">
        <v>822</v>
      </c>
      <c r="F579" s="126" t="s">
        <v>823</v>
      </c>
      <c r="G579" s="127" t="s">
        <v>344</v>
      </c>
      <c r="H579" s="128">
        <v>10</v>
      </c>
      <c r="I579" s="129"/>
      <c r="J579" s="130">
        <f>ROUND(I579*H579,2)</f>
        <v>0</v>
      </c>
      <c r="K579" s="126" t="s">
        <v>138</v>
      </c>
      <c r="L579" s="33"/>
      <c r="M579" s="131" t="s">
        <v>19</v>
      </c>
      <c r="N579" s="132" t="s">
        <v>42</v>
      </c>
      <c r="P579" s="133">
        <f>O579*H579</f>
        <v>0</v>
      </c>
      <c r="Q579" s="133">
        <v>0</v>
      </c>
      <c r="R579" s="133">
        <f>Q579*H579</f>
        <v>0</v>
      </c>
      <c r="S579" s="133">
        <v>0</v>
      </c>
      <c r="T579" s="134">
        <f>S579*H579</f>
        <v>0</v>
      </c>
      <c r="AR579" s="135" t="s">
        <v>274</v>
      </c>
      <c r="AT579" s="135" t="s">
        <v>134</v>
      </c>
      <c r="AU579" s="135" t="s">
        <v>81</v>
      </c>
      <c r="AY579" s="18" t="s">
        <v>131</v>
      </c>
      <c r="BE579" s="136">
        <f>IF(N579="základní",J579,0)</f>
        <v>0</v>
      </c>
      <c r="BF579" s="136">
        <f>IF(N579="snížená",J579,0)</f>
        <v>0</v>
      </c>
      <c r="BG579" s="136">
        <f>IF(N579="zákl. přenesená",J579,0)</f>
        <v>0</v>
      </c>
      <c r="BH579" s="136">
        <f>IF(N579="sníž. přenesená",J579,0)</f>
        <v>0</v>
      </c>
      <c r="BI579" s="136">
        <f>IF(N579="nulová",J579,0)</f>
        <v>0</v>
      </c>
      <c r="BJ579" s="18" t="s">
        <v>79</v>
      </c>
      <c r="BK579" s="136">
        <f>ROUND(I579*H579,2)</f>
        <v>0</v>
      </c>
      <c r="BL579" s="18" t="s">
        <v>274</v>
      </c>
      <c r="BM579" s="135" t="s">
        <v>824</v>
      </c>
    </row>
    <row r="580" spans="2:65" s="1" customFormat="1" ht="19.5">
      <c r="B580" s="33"/>
      <c r="D580" s="137" t="s">
        <v>141</v>
      </c>
      <c r="F580" s="138" t="s">
        <v>825</v>
      </c>
      <c r="I580" s="139"/>
      <c r="L580" s="33"/>
      <c r="M580" s="140"/>
      <c r="T580" s="54"/>
      <c r="AT580" s="18" t="s">
        <v>141</v>
      </c>
      <c r="AU580" s="18" t="s">
        <v>81</v>
      </c>
    </row>
    <row r="581" spans="2:65" s="1" customFormat="1" ht="11.25">
      <c r="B581" s="33"/>
      <c r="D581" s="141" t="s">
        <v>143</v>
      </c>
      <c r="F581" s="142" t="s">
        <v>826</v>
      </c>
      <c r="I581" s="139"/>
      <c r="L581" s="33"/>
      <c r="M581" s="140"/>
      <c r="T581" s="54"/>
      <c r="AT581" s="18" t="s">
        <v>143</v>
      </c>
      <c r="AU581" s="18" t="s">
        <v>81</v>
      </c>
    </row>
    <row r="582" spans="2:65" s="12" customFormat="1" ht="11.25">
      <c r="B582" s="143"/>
      <c r="D582" s="137" t="s">
        <v>145</v>
      </c>
      <c r="E582" s="144" t="s">
        <v>19</v>
      </c>
      <c r="F582" s="145" t="s">
        <v>827</v>
      </c>
      <c r="H582" s="146">
        <v>10</v>
      </c>
      <c r="I582" s="147"/>
      <c r="L582" s="143"/>
      <c r="M582" s="148"/>
      <c r="T582" s="149"/>
      <c r="AT582" s="144" t="s">
        <v>145</v>
      </c>
      <c r="AU582" s="144" t="s">
        <v>81</v>
      </c>
      <c r="AV582" s="12" t="s">
        <v>81</v>
      </c>
      <c r="AW582" s="12" t="s">
        <v>32</v>
      </c>
      <c r="AX582" s="12" t="s">
        <v>79</v>
      </c>
      <c r="AY582" s="144" t="s">
        <v>131</v>
      </c>
    </row>
    <row r="583" spans="2:65" s="1" customFormat="1" ht="33" customHeight="1">
      <c r="B583" s="33"/>
      <c r="C583" s="170" t="s">
        <v>828</v>
      </c>
      <c r="D583" s="170" t="s">
        <v>352</v>
      </c>
      <c r="E583" s="171" t="s">
        <v>829</v>
      </c>
      <c r="F583" s="172" t="s">
        <v>830</v>
      </c>
      <c r="G583" s="173" t="s">
        <v>344</v>
      </c>
      <c r="H583" s="174">
        <v>10</v>
      </c>
      <c r="I583" s="175"/>
      <c r="J583" s="176">
        <f>ROUND(I583*H583,2)</f>
        <v>0</v>
      </c>
      <c r="K583" s="172" t="s">
        <v>138</v>
      </c>
      <c r="L583" s="177"/>
      <c r="M583" s="178" t="s">
        <v>19</v>
      </c>
      <c r="N583" s="179" t="s">
        <v>42</v>
      </c>
      <c r="P583" s="133">
        <f>O583*H583</f>
        <v>0</v>
      </c>
      <c r="Q583" s="133">
        <v>7.6999999999999996E-4</v>
      </c>
      <c r="R583" s="133">
        <f>Q583*H583</f>
        <v>7.6999999999999994E-3</v>
      </c>
      <c r="S583" s="133">
        <v>0</v>
      </c>
      <c r="T583" s="134">
        <f>S583*H583</f>
        <v>0</v>
      </c>
      <c r="AR583" s="135" t="s">
        <v>426</v>
      </c>
      <c r="AT583" s="135" t="s">
        <v>352</v>
      </c>
      <c r="AU583" s="135" t="s">
        <v>81</v>
      </c>
      <c r="AY583" s="18" t="s">
        <v>131</v>
      </c>
      <c r="BE583" s="136">
        <f>IF(N583="základní",J583,0)</f>
        <v>0</v>
      </c>
      <c r="BF583" s="136">
        <f>IF(N583="snížená",J583,0)</f>
        <v>0</v>
      </c>
      <c r="BG583" s="136">
        <f>IF(N583="zákl. přenesená",J583,0)</f>
        <v>0</v>
      </c>
      <c r="BH583" s="136">
        <f>IF(N583="sníž. přenesená",J583,0)</f>
        <v>0</v>
      </c>
      <c r="BI583" s="136">
        <f>IF(N583="nulová",J583,0)</f>
        <v>0</v>
      </c>
      <c r="BJ583" s="18" t="s">
        <v>79</v>
      </c>
      <c r="BK583" s="136">
        <f>ROUND(I583*H583,2)</f>
        <v>0</v>
      </c>
      <c r="BL583" s="18" t="s">
        <v>274</v>
      </c>
      <c r="BM583" s="135" t="s">
        <v>831</v>
      </c>
    </row>
    <row r="584" spans="2:65" s="1" customFormat="1" ht="19.5">
      <c r="B584" s="33"/>
      <c r="D584" s="137" t="s">
        <v>141</v>
      </c>
      <c r="F584" s="138" t="s">
        <v>830</v>
      </c>
      <c r="I584" s="139"/>
      <c r="L584" s="33"/>
      <c r="M584" s="140"/>
      <c r="T584" s="54"/>
      <c r="AT584" s="18" t="s">
        <v>141</v>
      </c>
      <c r="AU584" s="18" t="s">
        <v>81</v>
      </c>
    </row>
    <row r="585" spans="2:65" s="1" customFormat="1" ht="24.2" customHeight="1">
      <c r="B585" s="33"/>
      <c r="C585" s="124" t="s">
        <v>832</v>
      </c>
      <c r="D585" s="124" t="s">
        <v>134</v>
      </c>
      <c r="E585" s="125" t="s">
        <v>833</v>
      </c>
      <c r="F585" s="126" t="s">
        <v>834</v>
      </c>
      <c r="G585" s="127" t="s">
        <v>344</v>
      </c>
      <c r="H585" s="128">
        <v>3</v>
      </c>
      <c r="I585" s="129"/>
      <c r="J585" s="130">
        <f>ROUND(I585*H585,2)</f>
        <v>0</v>
      </c>
      <c r="K585" s="126" t="s">
        <v>138</v>
      </c>
      <c r="L585" s="33"/>
      <c r="M585" s="131" t="s">
        <v>19</v>
      </c>
      <c r="N585" s="132" t="s">
        <v>42</v>
      </c>
      <c r="P585" s="133">
        <f>O585*H585</f>
        <v>0</v>
      </c>
      <c r="Q585" s="133">
        <v>0</v>
      </c>
      <c r="R585" s="133">
        <f>Q585*H585</f>
        <v>0</v>
      </c>
      <c r="S585" s="133">
        <v>0</v>
      </c>
      <c r="T585" s="134">
        <f>S585*H585</f>
        <v>0</v>
      </c>
      <c r="AR585" s="135" t="s">
        <v>274</v>
      </c>
      <c r="AT585" s="135" t="s">
        <v>134</v>
      </c>
      <c r="AU585" s="135" t="s">
        <v>81</v>
      </c>
      <c r="AY585" s="18" t="s">
        <v>131</v>
      </c>
      <c r="BE585" s="136">
        <f>IF(N585="základní",J585,0)</f>
        <v>0</v>
      </c>
      <c r="BF585" s="136">
        <f>IF(N585="snížená",J585,0)</f>
        <v>0</v>
      </c>
      <c r="BG585" s="136">
        <f>IF(N585="zákl. přenesená",J585,0)</f>
        <v>0</v>
      </c>
      <c r="BH585" s="136">
        <f>IF(N585="sníž. přenesená",J585,0)</f>
        <v>0</v>
      </c>
      <c r="BI585" s="136">
        <f>IF(N585="nulová",J585,0)</f>
        <v>0</v>
      </c>
      <c r="BJ585" s="18" t="s">
        <v>79</v>
      </c>
      <c r="BK585" s="136">
        <f>ROUND(I585*H585,2)</f>
        <v>0</v>
      </c>
      <c r="BL585" s="18" t="s">
        <v>274</v>
      </c>
      <c r="BM585" s="135" t="s">
        <v>835</v>
      </c>
    </row>
    <row r="586" spans="2:65" s="1" customFormat="1" ht="19.5">
      <c r="B586" s="33"/>
      <c r="D586" s="137" t="s">
        <v>141</v>
      </c>
      <c r="F586" s="138" t="s">
        <v>836</v>
      </c>
      <c r="I586" s="139"/>
      <c r="L586" s="33"/>
      <c r="M586" s="140"/>
      <c r="T586" s="54"/>
      <c r="AT586" s="18" t="s">
        <v>141</v>
      </c>
      <c r="AU586" s="18" t="s">
        <v>81</v>
      </c>
    </row>
    <row r="587" spans="2:65" s="1" customFormat="1" ht="11.25">
      <c r="B587" s="33"/>
      <c r="D587" s="141" t="s">
        <v>143</v>
      </c>
      <c r="F587" s="142" t="s">
        <v>837</v>
      </c>
      <c r="I587" s="139"/>
      <c r="L587" s="33"/>
      <c r="M587" s="140"/>
      <c r="T587" s="54"/>
      <c r="AT587" s="18" t="s">
        <v>143</v>
      </c>
      <c r="AU587" s="18" t="s">
        <v>81</v>
      </c>
    </row>
    <row r="588" spans="2:65" s="1" customFormat="1" ht="24.2" customHeight="1">
      <c r="B588" s="33"/>
      <c r="C588" s="170" t="s">
        <v>838</v>
      </c>
      <c r="D588" s="170" t="s">
        <v>352</v>
      </c>
      <c r="E588" s="171" t="s">
        <v>839</v>
      </c>
      <c r="F588" s="172" t="s">
        <v>840</v>
      </c>
      <c r="G588" s="173" t="s">
        <v>344</v>
      </c>
      <c r="H588" s="174">
        <v>3</v>
      </c>
      <c r="I588" s="175"/>
      <c r="J588" s="176">
        <f>ROUND(I588*H588,2)</f>
        <v>0</v>
      </c>
      <c r="K588" s="172" t="s">
        <v>138</v>
      </c>
      <c r="L588" s="177"/>
      <c r="M588" s="178" t="s">
        <v>19</v>
      </c>
      <c r="N588" s="179" t="s">
        <v>42</v>
      </c>
      <c r="P588" s="133">
        <f>O588*H588</f>
        <v>0</v>
      </c>
      <c r="Q588" s="133">
        <v>1.1000000000000001E-3</v>
      </c>
      <c r="R588" s="133">
        <f>Q588*H588</f>
        <v>3.3E-3</v>
      </c>
      <c r="S588" s="133">
        <v>0</v>
      </c>
      <c r="T588" s="134">
        <f>S588*H588</f>
        <v>0</v>
      </c>
      <c r="AR588" s="135" t="s">
        <v>426</v>
      </c>
      <c r="AT588" s="135" t="s">
        <v>352</v>
      </c>
      <c r="AU588" s="135" t="s">
        <v>81</v>
      </c>
      <c r="AY588" s="18" t="s">
        <v>131</v>
      </c>
      <c r="BE588" s="136">
        <f>IF(N588="základní",J588,0)</f>
        <v>0</v>
      </c>
      <c r="BF588" s="136">
        <f>IF(N588="snížená",J588,0)</f>
        <v>0</v>
      </c>
      <c r="BG588" s="136">
        <f>IF(N588="zákl. přenesená",J588,0)</f>
        <v>0</v>
      </c>
      <c r="BH588" s="136">
        <f>IF(N588="sníž. přenesená",J588,0)</f>
        <v>0</v>
      </c>
      <c r="BI588" s="136">
        <f>IF(N588="nulová",J588,0)</f>
        <v>0</v>
      </c>
      <c r="BJ588" s="18" t="s">
        <v>79</v>
      </c>
      <c r="BK588" s="136">
        <f>ROUND(I588*H588,2)</f>
        <v>0</v>
      </c>
      <c r="BL588" s="18" t="s">
        <v>274</v>
      </c>
      <c r="BM588" s="135" t="s">
        <v>841</v>
      </c>
    </row>
    <row r="589" spans="2:65" s="1" customFormat="1" ht="19.5">
      <c r="B589" s="33"/>
      <c r="D589" s="137" t="s">
        <v>141</v>
      </c>
      <c r="F589" s="138" t="s">
        <v>840</v>
      </c>
      <c r="I589" s="139"/>
      <c r="L589" s="33"/>
      <c r="M589" s="140"/>
      <c r="T589" s="54"/>
      <c r="AT589" s="18" t="s">
        <v>141</v>
      </c>
      <c r="AU589" s="18" t="s">
        <v>81</v>
      </c>
    </row>
    <row r="590" spans="2:65" s="1" customFormat="1" ht="37.9" customHeight="1">
      <c r="B590" s="33"/>
      <c r="C590" s="124" t="s">
        <v>842</v>
      </c>
      <c r="D590" s="124" t="s">
        <v>134</v>
      </c>
      <c r="E590" s="125" t="s">
        <v>843</v>
      </c>
      <c r="F590" s="126" t="s">
        <v>844</v>
      </c>
      <c r="G590" s="127" t="s">
        <v>208</v>
      </c>
      <c r="H590" s="128">
        <v>18</v>
      </c>
      <c r="I590" s="129"/>
      <c r="J590" s="130">
        <f>ROUND(I590*H590,2)</f>
        <v>0</v>
      </c>
      <c r="K590" s="126" t="s">
        <v>138</v>
      </c>
      <c r="L590" s="33"/>
      <c r="M590" s="131" t="s">
        <v>19</v>
      </c>
      <c r="N590" s="132" t="s">
        <v>42</v>
      </c>
      <c r="P590" s="133">
        <f>O590*H590</f>
        <v>0</v>
      </c>
      <c r="Q590" s="133">
        <v>3.4499999999999999E-3</v>
      </c>
      <c r="R590" s="133">
        <f>Q590*H590</f>
        <v>6.2100000000000002E-2</v>
      </c>
      <c r="S590" s="133">
        <v>0</v>
      </c>
      <c r="T590" s="134">
        <f>S590*H590</f>
        <v>0</v>
      </c>
      <c r="AR590" s="135" t="s">
        <v>274</v>
      </c>
      <c r="AT590" s="135" t="s">
        <v>134</v>
      </c>
      <c r="AU590" s="135" t="s">
        <v>81</v>
      </c>
      <c r="AY590" s="18" t="s">
        <v>131</v>
      </c>
      <c r="BE590" s="136">
        <f>IF(N590="základní",J590,0)</f>
        <v>0</v>
      </c>
      <c r="BF590" s="136">
        <f>IF(N590="snížená",J590,0)</f>
        <v>0</v>
      </c>
      <c r="BG590" s="136">
        <f>IF(N590="zákl. přenesená",J590,0)</f>
        <v>0</v>
      </c>
      <c r="BH590" s="136">
        <f>IF(N590="sníž. přenesená",J590,0)</f>
        <v>0</v>
      </c>
      <c r="BI590" s="136">
        <f>IF(N590="nulová",J590,0)</f>
        <v>0</v>
      </c>
      <c r="BJ590" s="18" t="s">
        <v>79</v>
      </c>
      <c r="BK590" s="136">
        <f>ROUND(I590*H590,2)</f>
        <v>0</v>
      </c>
      <c r="BL590" s="18" t="s">
        <v>274</v>
      </c>
      <c r="BM590" s="135" t="s">
        <v>845</v>
      </c>
    </row>
    <row r="591" spans="2:65" s="1" customFormat="1" ht="19.5">
      <c r="B591" s="33"/>
      <c r="D591" s="137" t="s">
        <v>141</v>
      </c>
      <c r="F591" s="138" t="s">
        <v>846</v>
      </c>
      <c r="I591" s="139"/>
      <c r="L591" s="33"/>
      <c r="M591" s="140"/>
      <c r="T591" s="54"/>
      <c r="AT591" s="18" t="s">
        <v>141</v>
      </c>
      <c r="AU591" s="18" t="s">
        <v>81</v>
      </c>
    </row>
    <row r="592" spans="2:65" s="1" customFormat="1" ht="11.25">
      <c r="B592" s="33"/>
      <c r="D592" s="141" t="s">
        <v>143</v>
      </c>
      <c r="F592" s="142" t="s">
        <v>847</v>
      </c>
      <c r="I592" s="139"/>
      <c r="L592" s="33"/>
      <c r="M592" s="140"/>
      <c r="T592" s="54"/>
      <c r="AT592" s="18" t="s">
        <v>143</v>
      </c>
      <c r="AU592" s="18" t="s">
        <v>81</v>
      </c>
    </row>
    <row r="593" spans="2:65" s="12" customFormat="1" ht="11.25">
      <c r="B593" s="143"/>
      <c r="D593" s="137" t="s">
        <v>145</v>
      </c>
      <c r="E593" s="144" t="s">
        <v>19</v>
      </c>
      <c r="F593" s="145" t="s">
        <v>848</v>
      </c>
      <c r="H593" s="146">
        <v>18</v>
      </c>
      <c r="I593" s="147"/>
      <c r="L593" s="143"/>
      <c r="M593" s="148"/>
      <c r="T593" s="149"/>
      <c r="AT593" s="144" t="s">
        <v>145</v>
      </c>
      <c r="AU593" s="144" t="s">
        <v>81</v>
      </c>
      <c r="AV593" s="12" t="s">
        <v>81</v>
      </c>
      <c r="AW593" s="12" t="s">
        <v>32</v>
      </c>
      <c r="AX593" s="12" t="s">
        <v>79</v>
      </c>
      <c r="AY593" s="144" t="s">
        <v>131</v>
      </c>
    </row>
    <row r="594" spans="2:65" s="1" customFormat="1" ht="16.5" customHeight="1">
      <c r="B594" s="33"/>
      <c r="C594" s="124" t="s">
        <v>849</v>
      </c>
      <c r="D594" s="124" t="s">
        <v>134</v>
      </c>
      <c r="E594" s="125" t="s">
        <v>850</v>
      </c>
      <c r="F594" s="126" t="s">
        <v>851</v>
      </c>
      <c r="G594" s="127" t="s">
        <v>658</v>
      </c>
      <c r="H594" s="128">
        <v>5</v>
      </c>
      <c r="I594" s="129"/>
      <c r="J594" s="130">
        <f>ROUND(I594*H594,2)</f>
        <v>0</v>
      </c>
      <c r="K594" s="126" t="s">
        <v>138</v>
      </c>
      <c r="L594" s="33"/>
      <c r="M594" s="131" t="s">
        <v>19</v>
      </c>
      <c r="N594" s="132" t="s">
        <v>42</v>
      </c>
      <c r="P594" s="133">
        <f>O594*H594</f>
        <v>0</v>
      </c>
      <c r="Q594" s="133">
        <v>0</v>
      </c>
      <c r="R594" s="133">
        <f>Q594*H594</f>
        <v>0</v>
      </c>
      <c r="S594" s="133">
        <v>0</v>
      </c>
      <c r="T594" s="134">
        <f>S594*H594</f>
        <v>0</v>
      </c>
      <c r="AR594" s="135" t="s">
        <v>274</v>
      </c>
      <c r="AT594" s="135" t="s">
        <v>134</v>
      </c>
      <c r="AU594" s="135" t="s">
        <v>81</v>
      </c>
      <c r="AY594" s="18" t="s">
        <v>131</v>
      </c>
      <c r="BE594" s="136">
        <f>IF(N594="základní",J594,0)</f>
        <v>0</v>
      </c>
      <c r="BF594" s="136">
        <f>IF(N594="snížená",J594,0)</f>
        <v>0</v>
      </c>
      <c r="BG594" s="136">
        <f>IF(N594="zákl. přenesená",J594,0)</f>
        <v>0</v>
      </c>
      <c r="BH594" s="136">
        <f>IF(N594="sníž. přenesená",J594,0)</f>
        <v>0</v>
      </c>
      <c r="BI594" s="136">
        <f>IF(N594="nulová",J594,0)</f>
        <v>0</v>
      </c>
      <c r="BJ594" s="18" t="s">
        <v>79</v>
      </c>
      <c r="BK594" s="136">
        <f>ROUND(I594*H594,2)</f>
        <v>0</v>
      </c>
      <c r="BL594" s="18" t="s">
        <v>274</v>
      </c>
      <c r="BM594" s="135" t="s">
        <v>852</v>
      </c>
    </row>
    <row r="595" spans="2:65" s="1" customFormat="1" ht="19.5">
      <c r="B595" s="33"/>
      <c r="D595" s="137" t="s">
        <v>141</v>
      </c>
      <c r="F595" s="138" t="s">
        <v>853</v>
      </c>
      <c r="I595" s="139"/>
      <c r="L595" s="33"/>
      <c r="M595" s="140"/>
      <c r="T595" s="54"/>
      <c r="AT595" s="18" t="s">
        <v>141</v>
      </c>
      <c r="AU595" s="18" t="s">
        <v>81</v>
      </c>
    </row>
    <row r="596" spans="2:65" s="1" customFormat="1" ht="11.25">
      <c r="B596" s="33"/>
      <c r="D596" s="141" t="s">
        <v>143</v>
      </c>
      <c r="F596" s="142" t="s">
        <v>854</v>
      </c>
      <c r="I596" s="139"/>
      <c r="L596" s="33"/>
      <c r="M596" s="140"/>
      <c r="T596" s="54"/>
      <c r="AT596" s="18" t="s">
        <v>143</v>
      </c>
      <c r="AU596" s="18" t="s">
        <v>81</v>
      </c>
    </row>
    <row r="597" spans="2:65" s="12" customFormat="1" ht="11.25">
      <c r="B597" s="143"/>
      <c r="D597" s="137" t="s">
        <v>145</v>
      </c>
      <c r="E597" s="144" t="s">
        <v>19</v>
      </c>
      <c r="F597" s="145" t="s">
        <v>855</v>
      </c>
      <c r="H597" s="146">
        <v>5</v>
      </c>
      <c r="I597" s="147"/>
      <c r="L597" s="143"/>
      <c r="M597" s="148"/>
      <c r="T597" s="149"/>
      <c r="AT597" s="144" t="s">
        <v>145</v>
      </c>
      <c r="AU597" s="144" t="s">
        <v>81</v>
      </c>
      <c r="AV597" s="12" t="s">
        <v>81</v>
      </c>
      <c r="AW597" s="12" t="s">
        <v>32</v>
      </c>
      <c r="AX597" s="12" t="s">
        <v>79</v>
      </c>
      <c r="AY597" s="144" t="s">
        <v>131</v>
      </c>
    </row>
    <row r="598" spans="2:65" s="1" customFormat="1" ht="21.75" customHeight="1">
      <c r="B598" s="33"/>
      <c r="C598" s="124" t="s">
        <v>856</v>
      </c>
      <c r="D598" s="124" t="s">
        <v>134</v>
      </c>
      <c r="E598" s="125" t="s">
        <v>656</v>
      </c>
      <c r="F598" s="126" t="s">
        <v>657</v>
      </c>
      <c r="G598" s="127" t="s">
        <v>658</v>
      </c>
      <c r="H598" s="128">
        <v>15</v>
      </c>
      <c r="I598" s="129"/>
      <c r="J598" s="130">
        <f>ROUND(I598*H598,2)</f>
        <v>0</v>
      </c>
      <c r="K598" s="126" t="s">
        <v>138</v>
      </c>
      <c r="L598" s="33"/>
      <c r="M598" s="131" t="s">
        <v>19</v>
      </c>
      <c r="N598" s="132" t="s">
        <v>42</v>
      </c>
      <c r="P598" s="133">
        <f>O598*H598</f>
        <v>0</v>
      </c>
      <c r="Q598" s="133">
        <v>0</v>
      </c>
      <c r="R598" s="133">
        <f>Q598*H598</f>
        <v>0</v>
      </c>
      <c r="S598" s="133">
        <v>0</v>
      </c>
      <c r="T598" s="134">
        <f>S598*H598</f>
        <v>0</v>
      </c>
      <c r="AR598" s="135" t="s">
        <v>274</v>
      </c>
      <c r="AT598" s="135" t="s">
        <v>134</v>
      </c>
      <c r="AU598" s="135" t="s">
        <v>81</v>
      </c>
      <c r="AY598" s="18" t="s">
        <v>131</v>
      </c>
      <c r="BE598" s="136">
        <f>IF(N598="základní",J598,0)</f>
        <v>0</v>
      </c>
      <c r="BF598" s="136">
        <f>IF(N598="snížená",J598,0)</f>
        <v>0</v>
      </c>
      <c r="BG598" s="136">
        <f>IF(N598="zákl. přenesená",J598,0)</f>
        <v>0</v>
      </c>
      <c r="BH598" s="136">
        <f>IF(N598="sníž. přenesená",J598,0)</f>
        <v>0</v>
      </c>
      <c r="BI598" s="136">
        <f>IF(N598="nulová",J598,0)</f>
        <v>0</v>
      </c>
      <c r="BJ598" s="18" t="s">
        <v>79</v>
      </c>
      <c r="BK598" s="136">
        <f>ROUND(I598*H598,2)</f>
        <v>0</v>
      </c>
      <c r="BL598" s="18" t="s">
        <v>274</v>
      </c>
      <c r="BM598" s="135" t="s">
        <v>857</v>
      </c>
    </row>
    <row r="599" spans="2:65" s="1" customFormat="1" ht="19.5">
      <c r="B599" s="33"/>
      <c r="D599" s="137" t="s">
        <v>141</v>
      </c>
      <c r="F599" s="138" t="s">
        <v>660</v>
      </c>
      <c r="I599" s="139"/>
      <c r="L599" s="33"/>
      <c r="M599" s="140"/>
      <c r="T599" s="54"/>
      <c r="AT599" s="18" t="s">
        <v>141</v>
      </c>
      <c r="AU599" s="18" t="s">
        <v>81</v>
      </c>
    </row>
    <row r="600" spans="2:65" s="1" customFormat="1" ht="11.25">
      <c r="B600" s="33"/>
      <c r="D600" s="141" t="s">
        <v>143</v>
      </c>
      <c r="F600" s="142" t="s">
        <v>661</v>
      </c>
      <c r="I600" s="139"/>
      <c r="L600" s="33"/>
      <c r="M600" s="140"/>
      <c r="T600" s="54"/>
      <c r="AT600" s="18" t="s">
        <v>143</v>
      </c>
      <c r="AU600" s="18" t="s">
        <v>81</v>
      </c>
    </row>
    <row r="601" spans="2:65" s="12" customFormat="1" ht="11.25">
      <c r="B601" s="143"/>
      <c r="D601" s="137" t="s">
        <v>145</v>
      </c>
      <c r="E601" s="144" t="s">
        <v>19</v>
      </c>
      <c r="F601" s="145" t="s">
        <v>858</v>
      </c>
      <c r="H601" s="146">
        <v>15</v>
      </c>
      <c r="I601" s="147"/>
      <c r="L601" s="143"/>
      <c r="M601" s="148"/>
      <c r="T601" s="149"/>
      <c r="AT601" s="144" t="s">
        <v>145</v>
      </c>
      <c r="AU601" s="144" t="s">
        <v>81</v>
      </c>
      <c r="AV601" s="12" t="s">
        <v>81</v>
      </c>
      <c r="AW601" s="12" t="s">
        <v>32</v>
      </c>
      <c r="AX601" s="12" t="s">
        <v>79</v>
      </c>
      <c r="AY601" s="144" t="s">
        <v>131</v>
      </c>
    </row>
    <row r="602" spans="2:65" s="1" customFormat="1" ht="24.2" customHeight="1">
      <c r="B602" s="33"/>
      <c r="C602" s="124" t="s">
        <v>859</v>
      </c>
      <c r="D602" s="124" t="s">
        <v>134</v>
      </c>
      <c r="E602" s="125" t="s">
        <v>860</v>
      </c>
      <c r="F602" s="126" t="s">
        <v>861</v>
      </c>
      <c r="G602" s="127" t="s">
        <v>137</v>
      </c>
      <c r="H602" s="128">
        <v>7.2999999999999995E-2</v>
      </c>
      <c r="I602" s="129"/>
      <c r="J602" s="130">
        <f>ROUND(I602*H602,2)</f>
        <v>0</v>
      </c>
      <c r="K602" s="126" t="s">
        <v>138</v>
      </c>
      <c r="L602" s="33"/>
      <c r="M602" s="131" t="s">
        <v>19</v>
      </c>
      <c r="N602" s="132" t="s">
        <v>42</v>
      </c>
      <c r="P602" s="133">
        <f>O602*H602</f>
        <v>0</v>
      </c>
      <c r="Q602" s="133">
        <v>0</v>
      </c>
      <c r="R602" s="133">
        <f>Q602*H602</f>
        <v>0</v>
      </c>
      <c r="S602" s="133">
        <v>0</v>
      </c>
      <c r="T602" s="134">
        <f>S602*H602</f>
        <v>0</v>
      </c>
      <c r="AR602" s="135" t="s">
        <v>274</v>
      </c>
      <c r="AT602" s="135" t="s">
        <v>134</v>
      </c>
      <c r="AU602" s="135" t="s">
        <v>81</v>
      </c>
      <c r="AY602" s="18" t="s">
        <v>131</v>
      </c>
      <c r="BE602" s="136">
        <f>IF(N602="základní",J602,0)</f>
        <v>0</v>
      </c>
      <c r="BF602" s="136">
        <f>IF(N602="snížená",J602,0)</f>
        <v>0</v>
      </c>
      <c r="BG602" s="136">
        <f>IF(N602="zákl. přenesená",J602,0)</f>
        <v>0</v>
      </c>
      <c r="BH602" s="136">
        <f>IF(N602="sníž. přenesená",J602,0)</f>
        <v>0</v>
      </c>
      <c r="BI602" s="136">
        <f>IF(N602="nulová",J602,0)</f>
        <v>0</v>
      </c>
      <c r="BJ602" s="18" t="s">
        <v>79</v>
      </c>
      <c r="BK602" s="136">
        <f>ROUND(I602*H602,2)</f>
        <v>0</v>
      </c>
      <c r="BL602" s="18" t="s">
        <v>274</v>
      </c>
      <c r="BM602" s="135" t="s">
        <v>862</v>
      </c>
    </row>
    <row r="603" spans="2:65" s="1" customFormat="1" ht="29.25">
      <c r="B603" s="33"/>
      <c r="D603" s="137" t="s">
        <v>141</v>
      </c>
      <c r="F603" s="138" t="s">
        <v>863</v>
      </c>
      <c r="I603" s="139"/>
      <c r="L603" s="33"/>
      <c r="M603" s="140"/>
      <c r="T603" s="54"/>
      <c r="AT603" s="18" t="s">
        <v>141</v>
      </c>
      <c r="AU603" s="18" t="s">
        <v>81</v>
      </c>
    </row>
    <row r="604" spans="2:65" s="1" customFormat="1" ht="11.25">
      <c r="B604" s="33"/>
      <c r="D604" s="141" t="s">
        <v>143</v>
      </c>
      <c r="F604" s="142" t="s">
        <v>864</v>
      </c>
      <c r="I604" s="139"/>
      <c r="L604" s="33"/>
      <c r="M604" s="140"/>
      <c r="T604" s="54"/>
      <c r="AT604" s="18" t="s">
        <v>143</v>
      </c>
      <c r="AU604" s="18" t="s">
        <v>81</v>
      </c>
    </row>
    <row r="605" spans="2:65" s="11" customFormat="1" ht="22.9" customHeight="1">
      <c r="B605" s="112"/>
      <c r="D605" s="113" t="s">
        <v>70</v>
      </c>
      <c r="E605" s="122" t="s">
        <v>865</v>
      </c>
      <c r="F605" s="122" t="s">
        <v>866</v>
      </c>
      <c r="I605" s="115"/>
      <c r="J605" s="123">
        <f>BK605</f>
        <v>0</v>
      </c>
      <c r="L605" s="112"/>
      <c r="M605" s="117"/>
      <c r="P605" s="118">
        <f>SUM(P606:P673)</f>
        <v>0</v>
      </c>
      <c r="R605" s="118">
        <f>SUM(R606:R673)</f>
        <v>1.3569935</v>
      </c>
      <c r="T605" s="119">
        <f>SUM(T606:T673)</f>
        <v>0</v>
      </c>
      <c r="AR605" s="113" t="s">
        <v>81</v>
      </c>
      <c r="AT605" s="120" t="s">
        <v>70</v>
      </c>
      <c r="AU605" s="120" t="s">
        <v>79</v>
      </c>
      <c r="AY605" s="113" t="s">
        <v>131</v>
      </c>
      <c r="BK605" s="121">
        <f>SUM(BK606:BK673)</f>
        <v>0</v>
      </c>
    </row>
    <row r="606" spans="2:65" s="1" customFormat="1" ht="33" customHeight="1">
      <c r="B606" s="33"/>
      <c r="C606" s="124" t="s">
        <v>867</v>
      </c>
      <c r="D606" s="124" t="s">
        <v>134</v>
      </c>
      <c r="E606" s="125" t="s">
        <v>868</v>
      </c>
      <c r="F606" s="126" t="s">
        <v>869</v>
      </c>
      <c r="G606" s="127" t="s">
        <v>156</v>
      </c>
      <c r="H606" s="128">
        <v>141.358</v>
      </c>
      <c r="I606" s="129"/>
      <c r="J606" s="130">
        <f>ROUND(I606*H606,2)</f>
        <v>0</v>
      </c>
      <c r="K606" s="126" t="s">
        <v>138</v>
      </c>
      <c r="L606" s="33"/>
      <c r="M606" s="131" t="s">
        <v>19</v>
      </c>
      <c r="N606" s="132" t="s">
        <v>42</v>
      </c>
      <c r="P606" s="133">
        <f>O606*H606</f>
        <v>0</v>
      </c>
      <c r="Q606" s="133">
        <v>1.25E-3</v>
      </c>
      <c r="R606" s="133">
        <f>Q606*H606</f>
        <v>0.17669750000000001</v>
      </c>
      <c r="S606" s="133">
        <v>0</v>
      </c>
      <c r="T606" s="134">
        <f>S606*H606</f>
        <v>0</v>
      </c>
      <c r="AR606" s="135" t="s">
        <v>274</v>
      </c>
      <c r="AT606" s="135" t="s">
        <v>134</v>
      </c>
      <c r="AU606" s="135" t="s">
        <v>81</v>
      </c>
      <c r="AY606" s="18" t="s">
        <v>131</v>
      </c>
      <c r="BE606" s="136">
        <f>IF(N606="základní",J606,0)</f>
        <v>0</v>
      </c>
      <c r="BF606" s="136">
        <f>IF(N606="snížená",J606,0)</f>
        <v>0</v>
      </c>
      <c r="BG606" s="136">
        <f>IF(N606="zákl. přenesená",J606,0)</f>
        <v>0</v>
      </c>
      <c r="BH606" s="136">
        <f>IF(N606="sníž. přenesená",J606,0)</f>
        <v>0</v>
      </c>
      <c r="BI606" s="136">
        <f>IF(N606="nulová",J606,0)</f>
        <v>0</v>
      </c>
      <c r="BJ606" s="18" t="s">
        <v>79</v>
      </c>
      <c r="BK606" s="136">
        <f>ROUND(I606*H606,2)</f>
        <v>0</v>
      </c>
      <c r="BL606" s="18" t="s">
        <v>274</v>
      </c>
      <c r="BM606" s="135" t="s">
        <v>870</v>
      </c>
    </row>
    <row r="607" spans="2:65" s="1" customFormat="1" ht="29.25">
      <c r="B607" s="33"/>
      <c r="D607" s="137" t="s">
        <v>141</v>
      </c>
      <c r="F607" s="138" t="s">
        <v>871</v>
      </c>
      <c r="I607" s="139"/>
      <c r="L607" s="33"/>
      <c r="M607" s="140"/>
      <c r="T607" s="54"/>
      <c r="AT607" s="18" t="s">
        <v>141</v>
      </c>
      <c r="AU607" s="18" t="s">
        <v>81</v>
      </c>
    </row>
    <row r="608" spans="2:65" s="1" customFormat="1" ht="11.25">
      <c r="B608" s="33"/>
      <c r="D608" s="141" t="s">
        <v>143</v>
      </c>
      <c r="F608" s="142" t="s">
        <v>872</v>
      </c>
      <c r="I608" s="139"/>
      <c r="L608" s="33"/>
      <c r="M608" s="140"/>
      <c r="T608" s="54"/>
      <c r="AT608" s="18" t="s">
        <v>143</v>
      </c>
      <c r="AU608" s="18" t="s">
        <v>81</v>
      </c>
    </row>
    <row r="609" spans="2:51" s="14" customFormat="1" ht="11.25">
      <c r="B609" s="157"/>
      <c r="D609" s="137" t="s">
        <v>145</v>
      </c>
      <c r="E609" s="158" t="s">
        <v>19</v>
      </c>
      <c r="F609" s="159" t="s">
        <v>873</v>
      </c>
      <c r="H609" s="158" t="s">
        <v>19</v>
      </c>
      <c r="I609" s="160"/>
      <c r="L609" s="157"/>
      <c r="M609" s="161"/>
      <c r="T609" s="162"/>
      <c r="AT609" s="158" t="s">
        <v>145</v>
      </c>
      <c r="AU609" s="158" t="s">
        <v>81</v>
      </c>
      <c r="AV609" s="14" t="s">
        <v>79</v>
      </c>
      <c r="AW609" s="14" t="s">
        <v>32</v>
      </c>
      <c r="AX609" s="14" t="s">
        <v>71</v>
      </c>
      <c r="AY609" s="158" t="s">
        <v>131</v>
      </c>
    </row>
    <row r="610" spans="2:51" s="12" customFormat="1" ht="11.25">
      <c r="B610" s="143"/>
      <c r="D610" s="137" t="s">
        <v>145</v>
      </c>
      <c r="E610" s="144" t="s">
        <v>19</v>
      </c>
      <c r="F610" s="145" t="s">
        <v>874</v>
      </c>
      <c r="H610" s="146">
        <v>45.167999999999999</v>
      </c>
      <c r="I610" s="147"/>
      <c r="L610" s="143"/>
      <c r="M610" s="148"/>
      <c r="T610" s="149"/>
      <c r="AT610" s="144" t="s">
        <v>145</v>
      </c>
      <c r="AU610" s="144" t="s">
        <v>81</v>
      </c>
      <c r="AV610" s="12" t="s">
        <v>81</v>
      </c>
      <c r="AW610" s="12" t="s">
        <v>32</v>
      </c>
      <c r="AX610" s="12" t="s">
        <v>71</v>
      </c>
      <c r="AY610" s="144" t="s">
        <v>131</v>
      </c>
    </row>
    <row r="611" spans="2:51" s="12" customFormat="1" ht="11.25">
      <c r="B611" s="143"/>
      <c r="D611" s="137" t="s">
        <v>145</v>
      </c>
      <c r="E611" s="144" t="s">
        <v>19</v>
      </c>
      <c r="F611" s="145" t="s">
        <v>875</v>
      </c>
      <c r="H611" s="146">
        <v>2.4169999999999998</v>
      </c>
      <c r="I611" s="147"/>
      <c r="L611" s="143"/>
      <c r="M611" s="148"/>
      <c r="T611" s="149"/>
      <c r="AT611" s="144" t="s">
        <v>145</v>
      </c>
      <c r="AU611" s="144" t="s">
        <v>81</v>
      </c>
      <c r="AV611" s="12" t="s">
        <v>81</v>
      </c>
      <c r="AW611" s="12" t="s">
        <v>32</v>
      </c>
      <c r="AX611" s="12" t="s">
        <v>71</v>
      </c>
      <c r="AY611" s="144" t="s">
        <v>131</v>
      </c>
    </row>
    <row r="612" spans="2:51" s="12" customFormat="1" ht="11.25">
      <c r="B612" s="143"/>
      <c r="D612" s="137" t="s">
        <v>145</v>
      </c>
      <c r="E612" s="144" t="s">
        <v>19</v>
      </c>
      <c r="F612" s="145" t="s">
        <v>876</v>
      </c>
      <c r="H612" s="146">
        <v>2.2949999999999999</v>
      </c>
      <c r="I612" s="147"/>
      <c r="L612" s="143"/>
      <c r="M612" s="148"/>
      <c r="T612" s="149"/>
      <c r="AT612" s="144" t="s">
        <v>145</v>
      </c>
      <c r="AU612" s="144" t="s">
        <v>81</v>
      </c>
      <c r="AV612" s="12" t="s">
        <v>81</v>
      </c>
      <c r="AW612" s="12" t="s">
        <v>32</v>
      </c>
      <c r="AX612" s="12" t="s">
        <v>71</v>
      </c>
      <c r="AY612" s="144" t="s">
        <v>131</v>
      </c>
    </row>
    <row r="613" spans="2:51" s="12" customFormat="1" ht="11.25">
      <c r="B613" s="143"/>
      <c r="D613" s="137" t="s">
        <v>145</v>
      </c>
      <c r="E613" s="144" t="s">
        <v>19</v>
      </c>
      <c r="F613" s="145" t="s">
        <v>877</v>
      </c>
      <c r="H613" s="146">
        <v>1.2150000000000001</v>
      </c>
      <c r="I613" s="147"/>
      <c r="L613" s="143"/>
      <c r="M613" s="148"/>
      <c r="T613" s="149"/>
      <c r="AT613" s="144" t="s">
        <v>145</v>
      </c>
      <c r="AU613" s="144" t="s">
        <v>81</v>
      </c>
      <c r="AV613" s="12" t="s">
        <v>81</v>
      </c>
      <c r="AW613" s="12" t="s">
        <v>32</v>
      </c>
      <c r="AX613" s="12" t="s">
        <v>71</v>
      </c>
      <c r="AY613" s="144" t="s">
        <v>131</v>
      </c>
    </row>
    <row r="614" spans="2:51" s="12" customFormat="1" ht="11.25">
      <c r="B614" s="143"/>
      <c r="D614" s="137" t="s">
        <v>145</v>
      </c>
      <c r="E614" s="144" t="s">
        <v>19</v>
      </c>
      <c r="F614" s="145" t="s">
        <v>878</v>
      </c>
      <c r="H614" s="146">
        <v>3.254</v>
      </c>
      <c r="I614" s="147"/>
      <c r="L614" s="143"/>
      <c r="M614" s="148"/>
      <c r="T614" s="149"/>
      <c r="AT614" s="144" t="s">
        <v>145</v>
      </c>
      <c r="AU614" s="144" t="s">
        <v>81</v>
      </c>
      <c r="AV614" s="12" t="s">
        <v>81</v>
      </c>
      <c r="AW614" s="12" t="s">
        <v>32</v>
      </c>
      <c r="AX614" s="12" t="s">
        <v>71</v>
      </c>
      <c r="AY614" s="144" t="s">
        <v>131</v>
      </c>
    </row>
    <row r="615" spans="2:51" s="12" customFormat="1" ht="11.25">
      <c r="B615" s="143"/>
      <c r="D615" s="137" t="s">
        <v>145</v>
      </c>
      <c r="E615" s="144" t="s">
        <v>19</v>
      </c>
      <c r="F615" s="145" t="s">
        <v>879</v>
      </c>
      <c r="H615" s="146">
        <v>1.2150000000000001</v>
      </c>
      <c r="I615" s="147"/>
      <c r="L615" s="143"/>
      <c r="M615" s="148"/>
      <c r="T615" s="149"/>
      <c r="AT615" s="144" t="s">
        <v>145</v>
      </c>
      <c r="AU615" s="144" t="s">
        <v>81</v>
      </c>
      <c r="AV615" s="12" t="s">
        <v>81</v>
      </c>
      <c r="AW615" s="12" t="s">
        <v>32</v>
      </c>
      <c r="AX615" s="12" t="s">
        <v>71</v>
      </c>
      <c r="AY615" s="144" t="s">
        <v>131</v>
      </c>
    </row>
    <row r="616" spans="2:51" s="12" customFormat="1" ht="11.25">
      <c r="B616" s="143"/>
      <c r="D616" s="137" t="s">
        <v>145</v>
      </c>
      <c r="E616" s="144" t="s">
        <v>19</v>
      </c>
      <c r="F616" s="145" t="s">
        <v>880</v>
      </c>
      <c r="H616" s="146">
        <v>1.87</v>
      </c>
      <c r="I616" s="147"/>
      <c r="L616" s="143"/>
      <c r="M616" s="148"/>
      <c r="T616" s="149"/>
      <c r="AT616" s="144" t="s">
        <v>145</v>
      </c>
      <c r="AU616" s="144" t="s">
        <v>81</v>
      </c>
      <c r="AV616" s="12" t="s">
        <v>81</v>
      </c>
      <c r="AW616" s="12" t="s">
        <v>32</v>
      </c>
      <c r="AX616" s="12" t="s">
        <v>71</v>
      </c>
      <c r="AY616" s="144" t="s">
        <v>131</v>
      </c>
    </row>
    <row r="617" spans="2:51" s="12" customFormat="1" ht="11.25">
      <c r="B617" s="143"/>
      <c r="D617" s="137" t="s">
        <v>145</v>
      </c>
      <c r="E617" s="144" t="s">
        <v>19</v>
      </c>
      <c r="F617" s="145" t="s">
        <v>881</v>
      </c>
      <c r="H617" s="146">
        <v>7.649</v>
      </c>
      <c r="I617" s="147"/>
      <c r="L617" s="143"/>
      <c r="M617" s="148"/>
      <c r="T617" s="149"/>
      <c r="AT617" s="144" t="s">
        <v>145</v>
      </c>
      <c r="AU617" s="144" t="s">
        <v>81</v>
      </c>
      <c r="AV617" s="12" t="s">
        <v>81</v>
      </c>
      <c r="AW617" s="12" t="s">
        <v>32</v>
      </c>
      <c r="AX617" s="12" t="s">
        <v>71</v>
      </c>
      <c r="AY617" s="144" t="s">
        <v>131</v>
      </c>
    </row>
    <row r="618" spans="2:51" s="12" customFormat="1" ht="11.25">
      <c r="B618" s="143"/>
      <c r="D618" s="137" t="s">
        <v>145</v>
      </c>
      <c r="E618" s="144" t="s">
        <v>19</v>
      </c>
      <c r="F618" s="145" t="s">
        <v>882</v>
      </c>
      <c r="H618" s="146">
        <v>12.894</v>
      </c>
      <c r="I618" s="147"/>
      <c r="L618" s="143"/>
      <c r="M618" s="148"/>
      <c r="T618" s="149"/>
      <c r="AT618" s="144" t="s">
        <v>145</v>
      </c>
      <c r="AU618" s="144" t="s">
        <v>81</v>
      </c>
      <c r="AV618" s="12" t="s">
        <v>81</v>
      </c>
      <c r="AW618" s="12" t="s">
        <v>32</v>
      </c>
      <c r="AX618" s="12" t="s">
        <v>71</v>
      </c>
      <c r="AY618" s="144" t="s">
        <v>131</v>
      </c>
    </row>
    <row r="619" spans="2:51" s="12" customFormat="1" ht="11.25">
      <c r="B619" s="143"/>
      <c r="D619" s="137" t="s">
        <v>145</v>
      </c>
      <c r="E619" s="144" t="s">
        <v>19</v>
      </c>
      <c r="F619" s="145" t="s">
        <v>883</v>
      </c>
      <c r="H619" s="146">
        <v>4.609</v>
      </c>
      <c r="I619" s="147"/>
      <c r="L619" s="143"/>
      <c r="M619" s="148"/>
      <c r="T619" s="149"/>
      <c r="AT619" s="144" t="s">
        <v>145</v>
      </c>
      <c r="AU619" s="144" t="s">
        <v>81</v>
      </c>
      <c r="AV619" s="12" t="s">
        <v>81</v>
      </c>
      <c r="AW619" s="12" t="s">
        <v>32</v>
      </c>
      <c r="AX619" s="12" t="s">
        <v>71</v>
      </c>
      <c r="AY619" s="144" t="s">
        <v>131</v>
      </c>
    </row>
    <row r="620" spans="2:51" s="12" customFormat="1" ht="11.25">
      <c r="B620" s="143"/>
      <c r="D620" s="137" t="s">
        <v>145</v>
      </c>
      <c r="E620" s="144" t="s">
        <v>19</v>
      </c>
      <c r="F620" s="145" t="s">
        <v>884</v>
      </c>
      <c r="H620" s="146">
        <v>2.847</v>
      </c>
      <c r="I620" s="147"/>
      <c r="L620" s="143"/>
      <c r="M620" s="148"/>
      <c r="T620" s="149"/>
      <c r="AT620" s="144" t="s">
        <v>145</v>
      </c>
      <c r="AU620" s="144" t="s">
        <v>81</v>
      </c>
      <c r="AV620" s="12" t="s">
        <v>81</v>
      </c>
      <c r="AW620" s="12" t="s">
        <v>32</v>
      </c>
      <c r="AX620" s="12" t="s">
        <v>71</v>
      </c>
      <c r="AY620" s="144" t="s">
        <v>131</v>
      </c>
    </row>
    <row r="621" spans="2:51" s="12" customFormat="1" ht="11.25">
      <c r="B621" s="143"/>
      <c r="D621" s="137" t="s">
        <v>145</v>
      </c>
      <c r="E621" s="144" t="s">
        <v>19</v>
      </c>
      <c r="F621" s="145" t="s">
        <v>885</v>
      </c>
      <c r="H621" s="146">
        <v>2.9249999999999998</v>
      </c>
      <c r="I621" s="147"/>
      <c r="L621" s="143"/>
      <c r="M621" s="148"/>
      <c r="T621" s="149"/>
      <c r="AT621" s="144" t="s">
        <v>145</v>
      </c>
      <c r="AU621" s="144" t="s">
        <v>81</v>
      </c>
      <c r="AV621" s="12" t="s">
        <v>81</v>
      </c>
      <c r="AW621" s="12" t="s">
        <v>32</v>
      </c>
      <c r="AX621" s="12" t="s">
        <v>71</v>
      </c>
      <c r="AY621" s="144" t="s">
        <v>131</v>
      </c>
    </row>
    <row r="622" spans="2:51" s="12" customFormat="1" ht="11.25">
      <c r="B622" s="143"/>
      <c r="D622" s="137" t="s">
        <v>145</v>
      </c>
      <c r="E622" s="144" t="s">
        <v>19</v>
      </c>
      <c r="F622" s="145" t="s">
        <v>886</v>
      </c>
      <c r="H622" s="146">
        <v>1.38</v>
      </c>
      <c r="I622" s="147"/>
      <c r="L622" s="143"/>
      <c r="M622" s="148"/>
      <c r="T622" s="149"/>
      <c r="AT622" s="144" t="s">
        <v>145</v>
      </c>
      <c r="AU622" s="144" t="s">
        <v>81</v>
      </c>
      <c r="AV622" s="12" t="s">
        <v>81</v>
      </c>
      <c r="AW622" s="12" t="s">
        <v>32</v>
      </c>
      <c r="AX622" s="12" t="s">
        <v>71</v>
      </c>
      <c r="AY622" s="144" t="s">
        <v>131</v>
      </c>
    </row>
    <row r="623" spans="2:51" s="12" customFormat="1" ht="11.25">
      <c r="B623" s="143"/>
      <c r="D623" s="137" t="s">
        <v>145</v>
      </c>
      <c r="E623" s="144" t="s">
        <v>19</v>
      </c>
      <c r="F623" s="145" t="s">
        <v>887</v>
      </c>
      <c r="H623" s="146">
        <v>12.939</v>
      </c>
      <c r="I623" s="147"/>
      <c r="L623" s="143"/>
      <c r="M623" s="148"/>
      <c r="T623" s="149"/>
      <c r="AT623" s="144" t="s">
        <v>145</v>
      </c>
      <c r="AU623" s="144" t="s">
        <v>81</v>
      </c>
      <c r="AV623" s="12" t="s">
        <v>81</v>
      </c>
      <c r="AW623" s="12" t="s">
        <v>32</v>
      </c>
      <c r="AX623" s="12" t="s">
        <v>71</v>
      </c>
      <c r="AY623" s="144" t="s">
        <v>131</v>
      </c>
    </row>
    <row r="624" spans="2:51" s="12" customFormat="1" ht="11.25">
      <c r="B624" s="143"/>
      <c r="D624" s="137" t="s">
        <v>145</v>
      </c>
      <c r="E624" s="144" t="s">
        <v>19</v>
      </c>
      <c r="F624" s="145" t="s">
        <v>888</v>
      </c>
      <c r="H624" s="146">
        <v>12.712</v>
      </c>
      <c r="I624" s="147"/>
      <c r="L624" s="143"/>
      <c r="M624" s="148"/>
      <c r="T624" s="149"/>
      <c r="AT624" s="144" t="s">
        <v>145</v>
      </c>
      <c r="AU624" s="144" t="s">
        <v>81</v>
      </c>
      <c r="AV624" s="12" t="s">
        <v>81</v>
      </c>
      <c r="AW624" s="12" t="s">
        <v>32</v>
      </c>
      <c r="AX624" s="12" t="s">
        <v>71</v>
      </c>
      <c r="AY624" s="144" t="s">
        <v>131</v>
      </c>
    </row>
    <row r="625" spans="2:65" s="12" customFormat="1" ht="11.25">
      <c r="B625" s="143"/>
      <c r="D625" s="137" t="s">
        <v>145</v>
      </c>
      <c r="E625" s="144" t="s">
        <v>19</v>
      </c>
      <c r="F625" s="145" t="s">
        <v>889</v>
      </c>
      <c r="H625" s="146">
        <v>13.03</v>
      </c>
      <c r="I625" s="147"/>
      <c r="L625" s="143"/>
      <c r="M625" s="148"/>
      <c r="T625" s="149"/>
      <c r="AT625" s="144" t="s">
        <v>145</v>
      </c>
      <c r="AU625" s="144" t="s">
        <v>81</v>
      </c>
      <c r="AV625" s="12" t="s">
        <v>81</v>
      </c>
      <c r="AW625" s="12" t="s">
        <v>32</v>
      </c>
      <c r="AX625" s="12" t="s">
        <v>71</v>
      </c>
      <c r="AY625" s="144" t="s">
        <v>131</v>
      </c>
    </row>
    <row r="626" spans="2:65" s="12" customFormat="1" ht="11.25">
      <c r="B626" s="143"/>
      <c r="D626" s="137" t="s">
        <v>145</v>
      </c>
      <c r="E626" s="144" t="s">
        <v>19</v>
      </c>
      <c r="F626" s="145" t="s">
        <v>890</v>
      </c>
      <c r="H626" s="146">
        <v>12.939</v>
      </c>
      <c r="I626" s="147"/>
      <c r="L626" s="143"/>
      <c r="M626" s="148"/>
      <c r="T626" s="149"/>
      <c r="AT626" s="144" t="s">
        <v>145</v>
      </c>
      <c r="AU626" s="144" t="s">
        <v>81</v>
      </c>
      <c r="AV626" s="12" t="s">
        <v>81</v>
      </c>
      <c r="AW626" s="12" t="s">
        <v>32</v>
      </c>
      <c r="AX626" s="12" t="s">
        <v>71</v>
      </c>
      <c r="AY626" s="144" t="s">
        <v>131</v>
      </c>
    </row>
    <row r="627" spans="2:65" s="12" customFormat="1" ht="11.25">
      <c r="B627" s="143"/>
      <c r="D627" s="137" t="s">
        <v>145</v>
      </c>
      <c r="E627" s="144" t="s">
        <v>19</v>
      </c>
      <c r="F627" s="145" t="s">
        <v>527</v>
      </c>
      <c r="H627" s="146">
        <v>0</v>
      </c>
      <c r="I627" s="147"/>
      <c r="L627" s="143"/>
      <c r="M627" s="148"/>
      <c r="T627" s="149"/>
      <c r="AT627" s="144" t="s">
        <v>145</v>
      </c>
      <c r="AU627" s="144" t="s">
        <v>81</v>
      </c>
      <c r="AV627" s="12" t="s">
        <v>81</v>
      </c>
      <c r="AW627" s="12" t="s">
        <v>32</v>
      </c>
      <c r="AX627" s="12" t="s">
        <v>71</v>
      </c>
      <c r="AY627" s="144" t="s">
        <v>131</v>
      </c>
    </row>
    <row r="628" spans="2:65" s="13" customFormat="1" ht="11.25">
      <c r="B628" s="150"/>
      <c r="D628" s="137" t="s">
        <v>145</v>
      </c>
      <c r="E628" s="151" t="s">
        <v>19</v>
      </c>
      <c r="F628" s="152" t="s">
        <v>168</v>
      </c>
      <c r="H628" s="153">
        <v>141.358</v>
      </c>
      <c r="I628" s="154"/>
      <c r="L628" s="150"/>
      <c r="M628" s="155"/>
      <c r="T628" s="156"/>
      <c r="AT628" s="151" t="s">
        <v>145</v>
      </c>
      <c r="AU628" s="151" t="s">
        <v>81</v>
      </c>
      <c r="AV628" s="13" t="s">
        <v>139</v>
      </c>
      <c r="AW628" s="13" t="s">
        <v>32</v>
      </c>
      <c r="AX628" s="13" t="s">
        <v>79</v>
      </c>
      <c r="AY628" s="151" t="s">
        <v>131</v>
      </c>
    </row>
    <row r="629" spans="2:65" s="1" customFormat="1" ht="24.2" customHeight="1">
      <c r="B629" s="33"/>
      <c r="C629" s="170" t="s">
        <v>891</v>
      </c>
      <c r="D629" s="170" t="s">
        <v>352</v>
      </c>
      <c r="E629" s="171" t="s">
        <v>892</v>
      </c>
      <c r="F629" s="172" t="s">
        <v>893</v>
      </c>
      <c r="G629" s="173" t="s">
        <v>156</v>
      </c>
      <c r="H629" s="174">
        <v>118.898</v>
      </c>
      <c r="I629" s="175"/>
      <c r="J629" s="176">
        <f>ROUND(I629*H629,2)</f>
        <v>0</v>
      </c>
      <c r="K629" s="172" t="s">
        <v>138</v>
      </c>
      <c r="L629" s="177"/>
      <c r="M629" s="178" t="s">
        <v>19</v>
      </c>
      <c r="N629" s="179" t="s">
        <v>42</v>
      </c>
      <c r="P629" s="133">
        <f>O629*H629</f>
        <v>0</v>
      </c>
      <c r="Q629" s="133">
        <v>4.4999999999999997E-3</v>
      </c>
      <c r="R629" s="133">
        <f>Q629*H629</f>
        <v>0.53504099999999999</v>
      </c>
      <c r="S629" s="133">
        <v>0</v>
      </c>
      <c r="T629" s="134">
        <f>S629*H629</f>
        <v>0</v>
      </c>
      <c r="AR629" s="135" t="s">
        <v>426</v>
      </c>
      <c r="AT629" s="135" t="s">
        <v>352</v>
      </c>
      <c r="AU629" s="135" t="s">
        <v>81</v>
      </c>
      <c r="AY629" s="18" t="s">
        <v>131</v>
      </c>
      <c r="BE629" s="136">
        <f>IF(N629="základní",J629,0)</f>
        <v>0</v>
      </c>
      <c r="BF629" s="136">
        <f>IF(N629="snížená",J629,0)</f>
        <v>0</v>
      </c>
      <c r="BG629" s="136">
        <f>IF(N629="zákl. přenesená",J629,0)</f>
        <v>0</v>
      </c>
      <c r="BH629" s="136">
        <f>IF(N629="sníž. přenesená",J629,0)</f>
        <v>0</v>
      </c>
      <c r="BI629" s="136">
        <f>IF(N629="nulová",J629,0)</f>
        <v>0</v>
      </c>
      <c r="BJ629" s="18" t="s">
        <v>79</v>
      </c>
      <c r="BK629" s="136">
        <f>ROUND(I629*H629,2)</f>
        <v>0</v>
      </c>
      <c r="BL629" s="18" t="s">
        <v>274</v>
      </c>
      <c r="BM629" s="135" t="s">
        <v>894</v>
      </c>
    </row>
    <row r="630" spans="2:65" s="1" customFormat="1" ht="19.5">
      <c r="B630" s="33"/>
      <c r="D630" s="137" t="s">
        <v>141</v>
      </c>
      <c r="F630" s="138" t="s">
        <v>893</v>
      </c>
      <c r="I630" s="139"/>
      <c r="L630" s="33"/>
      <c r="M630" s="140"/>
      <c r="T630" s="54"/>
      <c r="AT630" s="18" t="s">
        <v>141</v>
      </c>
      <c r="AU630" s="18" t="s">
        <v>81</v>
      </c>
    </row>
    <row r="631" spans="2:65" s="1" customFormat="1" ht="19.5">
      <c r="B631" s="33"/>
      <c r="D631" s="137" t="s">
        <v>590</v>
      </c>
      <c r="F631" s="180" t="s">
        <v>895</v>
      </c>
      <c r="I631" s="139"/>
      <c r="L631" s="33"/>
      <c r="M631" s="140"/>
      <c r="T631" s="54"/>
      <c r="AT631" s="18" t="s">
        <v>590</v>
      </c>
      <c r="AU631" s="18" t="s">
        <v>81</v>
      </c>
    </row>
    <row r="632" spans="2:65" s="14" customFormat="1" ht="11.25">
      <c r="B632" s="157"/>
      <c r="D632" s="137" t="s">
        <v>145</v>
      </c>
      <c r="E632" s="158" t="s">
        <v>19</v>
      </c>
      <c r="F632" s="159" t="s">
        <v>873</v>
      </c>
      <c r="H632" s="158" t="s">
        <v>19</v>
      </c>
      <c r="I632" s="160"/>
      <c r="L632" s="157"/>
      <c r="M632" s="161"/>
      <c r="T632" s="162"/>
      <c r="AT632" s="158" t="s">
        <v>145</v>
      </c>
      <c r="AU632" s="158" t="s">
        <v>81</v>
      </c>
      <c r="AV632" s="14" t="s">
        <v>79</v>
      </c>
      <c r="AW632" s="14" t="s">
        <v>32</v>
      </c>
      <c r="AX632" s="14" t="s">
        <v>71</v>
      </c>
      <c r="AY632" s="158" t="s">
        <v>131</v>
      </c>
    </row>
    <row r="633" spans="2:65" s="12" customFormat="1" ht="11.25">
      <c r="B633" s="143"/>
      <c r="D633" s="137" t="s">
        <v>145</v>
      </c>
      <c r="E633" s="144" t="s">
        <v>19</v>
      </c>
      <c r="F633" s="145" t="s">
        <v>874</v>
      </c>
      <c r="H633" s="146">
        <v>45.167999999999999</v>
      </c>
      <c r="I633" s="147"/>
      <c r="L633" s="143"/>
      <c r="M633" s="148"/>
      <c r="T633" s="149"/>
      <c r="AT633" s="144" t="s">
        <v>145</v>
      </c>
      <c r="AU633" s="144" t="s">
        <v>81</v>
      </c>
      <c r="AV633" s="12" t="s">
        <v>81</v>
      </c>
      <c r="AW633" s="12" t="s">
        <v>32</v>
      </c>
      <c r="AX633" s="12" t="s">
        <v>71</v>
      </c>
      <c r="AY633" s="144" t="s">
        <v>131</v>
      </c>
    </row>
    <row r="634" spans="2:65" s="12" customFormat="1" ht="11.25">
      <c r="B634" s="143"/>
      <c r="D634" s="137" t="s">
        <v>145</v>
      </c>
      <c r="E634" s="144" t="s">
        <v>19</v>
      </c>
      <c r="F634" s="145" t="s">
        <v>875</v>
      </c>
      <c r="H634" s="146">
        <v>2.4169999999999998</v>
      </c>
      <c r="I634" s="147"/>
      <c r="L634" s="143"/>
      <c r="M634" s="148"/>
      <c r="T634" s="149"/>
      <c r="AT634" s="144" t="s">
        <v>145</v>
      </c>
      <c r="AU634" s="144" t="s">
        <v>81</v>
      </c>
      <c r="AV634" s="12" t="s">
        <v>81</v>
      </c>
      <c r="AW634" s="12" t="s">
        <v>32</v>
      </c>
      <c r="AX634" s="12" t="s">
        <v>71</v>
      </c>
      <c r="AY634" s="144" t="s">
        <v>131</v>
      </c>
    </row>
    <row r="635" spans="2:65" s="12" customFormat="1" ht="11.25">
      <c r="B635" s="143"/>
      <c r="D635" s="137" t="s">
        <v>145</v>
      </c>
      <c r="E635" s="144" t="s">
        <v>19</v>
      </c>
      <c r="F635" s="145" t="s">
        <v>876</v>
      </c>
      <c r="H635" s="146">
        <v>2.2949999999999999</v>
      </c>
      <c r="I635" s="147"/>
      <c r="L635" s="143"/>
      <c r="M635" s="148"/>
      <c r="T635" s="149"/>
      <c r="AT635" s="144" t="s">
        <v>145</v>
      </c>
      <c r="AU635" s="144" t="s">
        <v>81</v>
      </c>
      <c r="AV635" s="12" t="s">
        <v>81</v>
      </c>
      <c r="AW635" s="12" t="s">
        <v>32</v>
      </c>
      <c r="AX635" s="12" t="s">
        <v>71</v>
      </c>
      <c r="AY635" s="144" t="s">
        <v>131</v>
      </c>
    </row>
    <row r="636" spans="2:65" s="12" customFormat="1" ht="11.25">
      <c r="B636" s="143"/>
      <c r="D636" s="137" t="s">
        <v>145</v>
      </c>
      <c r="E636" s="144" t="s">
        <v>19</v>
      </c>
      <c r="F636" s="145" t="s">
        <v>877</v>
      </c>
      <c r="H636" s="146">
        <v>1.2150000000000001</v>
      </c>
      <c r="I636" s="147"/>
      <c r="L636" s="143"/>
      <c r="M636" s="148"/>
      <c r="T636" s="149"/>
      <c r="AT636" s="144" t="s">
        <v>145</v>
      </c>
      <c r="AU636" s="144" t="s">
        <v>81</v>
      </c>
      <c r="AV636" s="12" t="s">
        <v>81</v>
      </c>
      <c r="AW636" s="12" t="s">
        <v>32</v>
      </c>
      <c r="AX636" s="12" t="s">
        <v>71</v>
      </c>
      <c r="AY636" s="144" t="s">
        <v>131</v>
      </c>
    </row>
    <row r="637" spans="2:65" s="12" customFormat="1" ht="11.25">
      <c r="B637" s="143"/>
      <c r="D637" s="137" t="s">
        <v>145</v>
      </c>
      <c r="E637" s="144" t="s">
        <v>19</v>
      </c>
      <c r="F637" s="145" t="s">
        <v>878</v>
      </c>
      <c r="H637" s="146">
        <v>3.254</v>
      </c>
      <c r="I637" s="147"/>
      <c r="L637" s="143"/>
      <c r="M637" s="148"/>
      <c r="T637" s="149"/>
      <c r="AT637" s="144" t="s">
        <v>145</v>
      </c>
      <c r="AU637" s="144" t="s">
        <v>81</v>
      </c>
      <c r="AV637" s="12" t="s">
        <v>81</v>
      </c>
      <c r="AW637" s="12" t="s">
        <v>32</v>
      </c>
      <c r="AX637" s="12" t="s">
        <v>71</v>
      </c>
      <c r="AY637" s="144" t="s">
        <v>131</v>
      </c>
    </row>
    <row r="638" spans="2:65" s="12" customFormat="1" ht="11.25">
      <c r="B638" s="143"/>
      <c r="D638" s="137" t="s">
        <v>145</v>
      </c>
      <c r="E638" s="144" t="s">
        <v>19</v>
      </c>
      <c r="F638" s="145" t="s">
        <v>879</v>
      </c>
      <c r="H638" s="146">
        <v>1.2150000000000001</v>
      </c>
      <c r="I638" s="147"/>
      <c r="L638" s="143"/>
      <c r="M638" s="148"/>
      <c r="T638" s="149"/>
      <c r="AT638" s="144" t="s">
        <v>145</v>
      </c>
      <c r="AU638" s="144" t="s">
        <v>81</v>
      </c>
      <c r="AV638" s="12" t="s">
        <v>81</v>
      </c>
      <c r="AW638" s="12" t="s">
        <v>32</v>
      </c>
      <c r="AX638" s="12" t="s">
        <v>71</v>
      </c>
      <c r="AY638" s="144" t="s">
        <v>131</v>
      </c>
    </row>
    <row r="639" spans="2:65" s="12" customFormat="1" ht="11.25">
      <c r="B639" s="143"/>
      <c r="D639" s="137" t="s">
        <v>145</v>
      </c>
      <c r="E639" s="144" t="s">
        <v>19</v>
      </c>
      <c r="F639" s="145" t="s">
        <v>880</v>
      </c>
      <c r="H639" s="146">
        <v>1.87</v>
      </c>
      <c r="I639" s="147"/>
      <c r="L639" s="143"/>
      <c r="M639" s="148"/>
      <c r="T639" s="149"/>
      <c r="AT639" s="144" t="s">
        <v>145</v>
      </c>
      <c r="AU639" s="144" t="s">
        <v>81</v>
      </c>
      <c r="AV639" s="12" t="s">
        <v>81</v>
      </c>
      <c r="AW639" s="12" t="s">
        <v>32</v>
      </c>
      <c r="AX639" s="12" t="s">
        <v>71</v>
      </c>
      <c r="AY639" s="144" t="s">
        <v>131</v>
      </c>
    </row>
    <row r="640" spans="2:65" s="12" customFormat="1" ht="11.25">
      <c r="B640" s="143"/>
      <c r="D640" s="137" t="s">
        <v>145</v>
      </c>
      <c r="E640" s="144" t="s">
        <v>19</v>
      </c>
      <c r="F640" s="145" t="s">
        <v>882</v>
      </c>
      <c r="H640" s="146">
        <v>12.894</v>
      </c>
      <c r="I640" s="147"/>
      <c r="L640" s="143"/>
      <c r="M640" s="148"/>
      <c r="T640" s="149"/>
      <c r="AT640" s="144" t="s">
        <v>145</v>
      </c>
      <c r="AU640" s="144" t="s">
        <v>81</v>
      </c>
      <c r="AV640" s="12" t="s">
        <v>81</v>
      </c>
      <c r="AW640" s="12" t="s">
        <v>32</v>
      </c>
      <c r="AX640" s="12" t="s">
        <v>71</v>
      </c>
      <c r="AY640" s="144" t="s">
        <v>131</v>
      </c>
    </row>
    <row r="641" spans="2:65" s="12" customFormat="1" ht="11.25">
      <c r="B641" s="143"/>
      <c r="D641" s="137" t="s">
        <v>145</v>
      </c>
      <c r="E641" s="144" t="s">
        <v>19</v>
      </c>
      <c r="F641" s="145" t="s">
        <v>884</v>
      </c>
      <c r="H641" s="146">
        <v>2.847</v>
      </c>
      <c r="I641" s="147"/>
      <c r="L641" s="143"/>
      <c r="M641" s="148"/>
      <c r="T641" s="149"/>
      <c r="AT641" s="144" t="s">
        <v>145</v>
      </c>
      <c r="AU641" s="144" t="s">
        <v>81</v>
      </c>
      <c r="AV641" s="12" t="s">
        <v>81</v>
      </c>
      <c r="AW641" s="12" t="s">
        <v>32</v>
      </c>
      <c r="AX641" s="12" t="s">
        <v>71</v>
      </c>
      <c r="AY641" s="144" t="s">
        <v>131</v>
      </c>
    </row>
    <row r="642" spans="2:65" s="12" customFormat="1" ht="11.25">
      <c r="B642" s="143"/>
      <c r="D642" s="137" t="s">
        <v>145</v>
      </c>
      <c r="E642" s="144" t="s">
        <v>19</v>
      </c>
      <c r="F642" s="145" t="s">
        <v>886</v>
      </c>
      <c r="H642" s="146">
        <v>1.38</v>
      </c>
      <c r="I642" s="147"/>
      <c r="L642" s="143"/>
      <c r="M642" s="148"/>
      <c r="T642" s="149"/>
      <c r="AT642" s="144" t="s">
        <v>145</v>
      </c>
      <c r="AU642" s="144" t="s">
        <v>81</v>
      </c>
      <c r="AV642" s="12" t="s">
        <v>81</v>
      </c>
      <c r="AW642" s="12" t="s">
        <v>32</v>
      </c>
      <c r="AX642" s="12" t="s">
        <v>71</v>
      </c>
      <c r="AY642" s="144" t="s">
        <v>131</v>
      </c>
    </row>
    <row r="643" spans="2:65" s="12" customFormat="1" ht="11.25">
      <c r="B643" s="143"/>
      <c r="D643" s="137" t="s">
        <v>145</v>
      </c>
      <c r="E643" s="144" t="s">
        <v>19</v>
      </c>
      <c r="F643" s="145" t="s">
        <v>887</v>
      </c>
      <c r="H643" s="146">
        <v>12.939</v>
      </c>
      <c r="I643" s="147"/>
      <c r="L643" s="143"/>
      <c r="M643" s="148"/>
      <c r="T643" s="149"/>
      <c r="AT643" s="144" t="s">
        <v>145</v>
      </c>
      <c r="AU643" s="144" t="s">
        <v>81</v>
      </c>
      <c r="AV643" s="12" t="s">
        <v>81</v>
      </c>
      <c r="AW643" s="12" t="s">
        <v>32</v>
      </c>
      <c r="AX643" s="12" t="s">
        <v>71</v>
      </c>
      <c r="AY643" s="144" t="s">
        <v>131</v>
      </c>
    </row>
    <row r="644" spans="2:65" s="12" customFormat="1" ht="11.25">
      <c r="B644" s="143"/>
      <c r="D644" s="137" t="s">
        <v>145</v>
      </c>
      <c r="E644" s="144" t="s">
        <v>19</v>
      </c>
      <c r="F644" s="145" t="s">
        <v>888</v>
      </c>
      <c r="H644" s="146">
        <v>12.712</v>
      </c>
      <c r="I644" s="147"/>
      <c r="L644" s="143"/>
      <c r="M644" s="148"/>
      <c r="T644" s="149"/>
      <c r="AT644" s="144" t="s">
        <v>145</v>
      </c>
      <c r="AU644" s="144" t="s">
        <v>81</v>
      </c>
      <c r="AV644" s="12" t="s">
        <v>81</v>
      </c>
      <c r="AW644" s="12" t="s">
        <v>32</v>
      </c>
      <c r="AX644" s="12" t="s">
        <v>71</v>
      </c>
      <c r="AY644" s="144" t="s">
        <v>131</v>
      </c>
    </row>
    <row r="645" spans="2:65" s="12" customFormat="1" ht="11.25">
      <c r="B645" s="143"/>
      <c r="D645" s="137" t="s">
        <v>145</v>
      </c>
      <c r="E645" s="144" t="s">
        <v>19</v>
      </c>
      <c r="F645" s="145" t="s">
        <v>889</v>
      </c>
      <c r="H645" s="146">
        <v>13.03</v>
      </c>
      <c r="I645" s="147"/>
      <c r="L645" s="143"/>
      <c r="M645" s="148"/>
      <c r="T645" s="149"/>
      <c r="AT645" s="144" t="s">
        <v>145</v>
      </c>
      <c r="AU645" s="144" t="s">
        <v>81</v>
      </c>
      <c r="AV645" s="12" t="s">
        <v>81</v>
      </c>
      <c r="AW645" s="12" t="s">
        <v>32</v>
      </c>
      <c r="AX645" s="12" t="s">
        <v>71</v>
      </c>
      <c r="AY645" s="144" t="s">
        <v>131</v>
      </c>
    </row>
    <row r="646" spans="2:65" s="13" customFormat="1" ht="11.25">
      <c r="B646" s="150"/>
      <c r="D646" s="137" t="s">
        <v>145</v>
      </c>
      <c r="E646" s="151" t="s">
        <v>19</v>
      </c>
      <c r="F646" s="152" t="s">
        <v>168</v>
      </c>
      <c r="H646" s="153">
        <v>113.236</v>
      </c>
      <c r="I646" s="154"/>
      <c r="L646" s="150"/>
      <c r="M646" s="155"/>
      <c r="T646" s="156"/>
      <c r="AT646" s="151" t="s">
        <v>145</v>
      </c>
      <c r="AU646" s="151" t="s">
        <v>81</v>
      </c>
      <c r="AV646" s="13" t="s">
        <v>139</v>
      </c>
      <c r="AW646" s="13" t="s">
        <v>32</v>
      </c>
      <c r="AX646" s="13" t="s">
        <v>79</v>
      </c>
      <c r="AY646" s="151" t="s">
        <v>131</v>
      </c>
    </row>
    <row r="647" spans="2:65" s="12" customFormat="1" ht="11.25">
      <c r="B647" s="143"/>
      <c r="D647" s="137" t="s">
        <v>145</v>
      </c>
      <c r="F647" s="145" t="s">
        <v>896</v>
      </c>
      <c r="H647" s="146">
        <v>118.898</v>
      </c>
      <c r="I647" s="147"/>
      <c r="L647" s="143"/>
      <c r="M647" s="148"/>
      <c r="T647" s="149"/>
      <c r="AT647" s="144" t="s">
        <v>145</v>
      </c>
      <c r="AU647" s="144" t="s">
        <v>81</v>
      </c>
      <c r="AV647" s="12" t="s">
        <v>81</v>
      </c>
      <c r="AW647" s="12" t="s">
        <v>4</v>
      </c>
      <c r="AX647" s="12" t="s">
        <v>79</v>
      </c>
      <c r="AY647" s="144" t="s">
        <v>131</v>
      </c>
    </row>
    <row r="648" spans="2:65" s="1" customFormat="1" ht="24.2" customHeight="1">
      <c r="B648" s="33"/>
      <c r="C648" s="170" t="s">
        <v>376</v>
      </c>
      <c r="D648" s="170" t="s">
        <v>352</v>
      </c>
      <c r="E648" s="171" t="s">
        <v>897</v>
      </c>
      <c r="F648" s="172" t="s">
        <v>898</v>
      </c>
      <c r="G648" s="173" t="s">
        <v>156</v>
      </c>
      <c r="H648" s="174">
        <v>29.527999999999999</v>
      </c>
      <c r="I648" s="175"/>
      <c r="J648" s="176">
        <f>ROUND(I648*H648,2)</f>
        <v>0</v>
      </c>
      <c r="K648" s="172" t="s">
        <v>337</v>
      </c>
      <c r="L648" s="177"/>
      <c r="M648" s="178" t="s">
        <v>19</v>
      </c>
      <c r="N648" s="179" t="s">
        <v>42</v>
      </c>
      <c r="P648" s="133">
        <f>O648*H648</f>
        <v>0</v>
      </c>
      <c r="Q648" s="133">
        <v>4.4999999999999997E-3</v>
      </c>
      <c r="R648" s="133">
        <f>Q648*H648</f>
        <v>0.13287599999999999</v>
      </c>
      <c r="S648" s="133">
        <v>0</v>
      </c>
      <c r="T648" s="134">
        <f>S648*H648</f>
        <v>0</v>
      </c>
      <c r="AR648" s="135" t="s">
        <v>426</v>
      </c>
      <c r="AT648" s="135" t="s">
        <v>352</v>
      </c>
      <c r="AU648" s="135" t="s">
        <v>81</v>
      </c>
      <c r="AY648" s="18" t="s">
        <v>131</v>
      </c>
      <c r="BE648" s="136">
        <f>IF(N648="základní",J648,0)</f>
        <v>0</v>
      </c>
      <c r="BF648" s="136">
        <f>IF(N648="snížená",J648,0)</f>
        <v>0</v>
      </c>
      <c r="BG648" s="136">
        <f>IF(N648="zákl. přenesená",J648,0)</f>
        <v>0</v>
      </c>
      <c r="BH648" s="136">
        <f>IF(N648="sníž. přenesená",J648,0)</f>
        <v>0</v>
      </c>
      <c r="BI648" s="136">
        <f>IF(N648="nulová",J648,0)</f>
        <v>0</v>
      </c>
      <c r="BJ648" s="18" t="s">
        <v>79</v>
      </c>
      <c r="BK648" s="136">
        <f>ROUND(I648*H648,2)</f>
        <v>0</v>
      </c>
      <c r="BL648" s="18" t="s">
        <v>274</v>
      </c>
      <c r="BM648" s="135" t="s">
        <v>899</v>
      </c>
    </row>
    <row r="649" spans="2:65" s="1" customFormat="1" ht="19.5">
      <c r="B649" s="33"/>
      <c r="D649" s="137" t="s">
        <v>141</v>
      </c>
      <c r="F649" s="138" t="s">
        <v>898</v>
      </c>
      <c r="I649" s="139"/>
      <c r="L649" s="33"/>
      <c r="M649" s="140"/>
      <c r="T649" s="54"/>
      <c r="AT649" s="18" t="s">
        <v>141</v>
      </c>
      <c r="AU649" s="18" t="s">
        <v>81</v>
      </c>
    </row>
    <row r="650" spans="2:65" s="14" customFormat="1" ht="11.25">
      <c r="B650" s="157"/>
      <c r="D650" s="137" t="s">
        <v>145</v>
      </c>
      <c r="E650" s="158" t="s">
        <v>19</v>
      </c>
      <c r="F650" s="159" t="s">
        <v>873</v>
      </c>
      <c r="H650" s="158" t="s">
        <v>19</v>
      </c>
      <c r="I650" s="160"/>
      <c r="L650" s="157"/>
      <c r="M650" s="161"/>
      <c r="T650" s="162"/>
      <c r="AT650" s="158" t="s">
        <v>145</v>
      </c>
      <c r="AU650" s="158" t="s">
        <v>81</v>
      </c>
      <c r="AV650" s="14" t="s">
        <v>79</v>
      </c>
      <c r="AW650" s="14" t="s">
        <v>32</v>
      </c>
      <c r="AX650" s="14" t="s">
        <v>71</v>
      </c>
      <c r="AY650" s="158" t="s">
        <v>131</v>
      </c>
    </row>
    <row r="651" spans="2:65" s="12" customFormat="1" ht="11.25">
      <c r="B651" s="143"/>
      <c r="D651" s="137" t="s">
        <v>145</v>
      </c>
      <c r="E651" s="144" t="s">
        <v>19</v>
      </c>
      <c r="F651" s="145" t="s">
        <v>881</v>
      </c>
      <c r="H651" s="146">
        <v>7.649</v>
      </c>
      <c r="I651" s="147"/>
      <c r="L651" s="143"/>
      <c r="M651" s="148"/>
      <c r="T651" s="149"/>
      <c r="AT651" s="144" t="s">
        <v>145</v>
      </c>
      <c r="AU651" s="144" t="s">
        <v>81</v>
      </c>
      <c r="AV651" s="12" t="s">
        <v>81</v>
      </c>
      <c r="AW651" s="12" t="s">
        <v>32</v>
      </c>
      <c r="AX651" s="12" t="s">
        <v>71</v>
      </c>
      <c r="AY651" s="144" t="s">
        <v>131</v>
      </c>
    </row>
    <row r="652" spans="2:65" s="12" customFormat="1" ht="11.25">
      <c r="B652" s="143"/>
      <c r="D652" s="137" t="s">
        <v>145</v>
      </c>
      <c r="E652" s="144" t="s">
        <v>19</v>
      </c>
      <c r="F652" s="145" t="s">
        <v>883</v>
      </c>
      <c r="H652" s="146">
        <v>4.609</v>
      </c>
      <c r="I652" s="147"/>
      <c r="L652" s="143"/>
      <c r="M652" s="148"/>
      <c r="T652" s="149"/>
      <c r="AT652" s="144" t="s">
        <v>145</v>
      </c>
      <c r="AU652" s="144" t="s">
        <v>81</v>
      </c>
      <c r="AV652" s="12" t="s">
        <v>81</v>
      </c>
      <c r="AW652" s="12" t="s">
        <v>32</v>
      </c>
      <c r="AX652" s="12" t="s">
        <v>71</v>
      </c>
      <c r="AY652" s="144" t="s">
        <v>131</v>
      </c>
    </row>
    <row r="653" spans="2:65" s="12" customFormat="1" ht="11.25">
      <c r="B653" s="143"/>
      <c r="D653" s="137" t="s">
        <v>145</v>
      </c>
      <c r="E653" s="144" t="s">
        <v>19</v>
      </c>
      <c r="F653" s="145" t="s">
        <v>885</v>
      </c>
      <c r="H653" s="146">
        <v>2.9249999999999998</v>
      </c>
      <c r="I653" s="147"/>
      <c r="L653" s="143"/>
      <c r="M653" s="148"/>
      <c r="T653" s="149"/>
      <c r="AT653" s="144" t="s">
        <v>145</v>
      </c>
      <c r="AU653" s="144" t="s">
        <v>81</v>
      </c>
      <c r="AV653" s="12" t="s">
        <v>81</v>
      </c>
      <c r="AW653" s="12" t="s">
        <v>32</v>
      </c>
      <c r="AX653" s="12" t="s">
        <v>71</v>
      </c>
      <c r="AY653" s="144" t="s">
        <v>131</v>
      </c>
    </row>
    <row r="654" spans="2:65" s="12" customFormat="1" ht="11.25">
      <c r="B654" s="143"/>
      <c r="D654" s="137" t="s">
        <v>145</v>
      </c>
      <c r="E654" s="144" t="s">
        <v>19</v>
      </c>
      <c r="F654" s="145" t="s">
        <v>890</v>
      </c>
      <c r="H654" s="146">
        <v>12.939</v>
      </c>
      <c r="I654" s="147"/>
      <c r="L654" s="143"/>
      <c r="M654" s="148"/>
      <c r="T654" s="149"/>
      <c r="AT654" s="144" t="s">
        <v>145</v>
      </c>
      <c r="AU654" s="144" t="s">
        <v>81</v>
      </c>
      <c r="AV654" s="12" t="s">
        <v>81</v>
      </c>
      <c r="AW654" s="12" t="s">
        <v>32</v>
      </c>
      <c r="AX654" s="12" t="s">
        <v>71</v>
      </c>
      <c r="AY654" s="144" t="s">
        <v>131</v>
      </c>
    </row>
    <row r="655" spans="2:65" s="13" customFormat="1" ht="11.25">
      <c r="B655" s="150"/>
      <c r="D655" s="137" t="s">
        <v>145</v>
      </c>
      <c r="E655" s="151" t="s">
        <v>19</v>
      </c>
      <c r="F655" s="152" t="s">
        <v>168</v>
      </c>
      <c r="H655" s="153">
        <v>28.122</v>
      </c>
      <c r="I655" s="154"/>
      <c r="L655" s="150"/>
      <c r="M655" s="155"/>
      <c r="T655" s="156"/>
      <c r="AT655" s="151" t="s">
        <v>145</v>
      </c>
      <c r="AU655" s="151" t="s">
        <v>81</v>
      </c>
      <c r="AV655" s="13" t="s">
        <v>139</v>
      </c>
      <c r="AW655" s="13" t="s">
        <v>32</v>
      </c>
      <c r="AX655" s="13" t="s">
        <v>79</v>
      </c>
      <c r="AY655" s="151" t="s">
        <v>131</v>
      </c>
    </row>
    <row r="656" spans="2:65" s="12" customFormat="1" ht="11.25">
      <c r="B656" s="143"/>
      <c r="D656" s="137" t="s">
        <v>145</v>
      </c>
      <c r="F656" s="145" t="s">
        <v>900</v>
      </c>
      <c r="H656" s="146">
        <v>29.527999999999999</v>
      </c>
      <c r="I656" s="147"/>
      <c r="L656" s="143"/>
      <c r="M656" s="148"/>
      <c r="T656" s="149"/>
      <c r="AT656" s="144" t="s">
        <v>145</v>
      </c>
      <c r="AU656" s="144" t="s">
        <v>81</v>
      </c>
      <c r="AV656" s="12" t="s">
        <v>81</v>
      </c>
      <c r="AW656" s="12" t="s">
        <v>4</v>
      </c>
      <c r="AX656" s="12" t="s">
        <v>79</v>
      </c>
      <c r="AY656" s="144" t="s">
        <v>131</v>
      </c>
    </row>
    <row r="657" spans="2:65" s="1" customFormat="1" ht="24.2" customHeight="1">
      <c r="B657" s="33"/>
      <c r="C657" s="124" t="s">
        <v>384</v>
      </c>
      <c r="D657" s="124" t="s">
        <v>134</v>
      </c>
      <c r="E657" s="125" t="s">
        <v>901</v>
      </c>
      <c r="F657" s="126" t="s">
        <v>902</v>
      </c>
      <c r="G657" s="127" t="s">
        <v>156</v>
      </c>
      <c r="H657" s="128">
        <v>22.05</v>
      </c>
      <c r="I657" s="129"/>
      <c r="J657" s="130">
        <f>ROUND(I657*H657,2)</f>
        <v>0</v>
      </c>
      <c r="K657" s="126" t="s">
        <v>138</v>
      </c>
      <c r="L657" s="33"/>
      <c r="M657" s="131" t="s">
        <v>19</v>
      </c>
      <c r="N657" s="132" t="s">
        <v>42</v>
      </c>
      <c r="P657" s="133">
        <f>O657*H657</f>
        <v>0</v>
      </c>
      <c r="Q657" s="133">
        <v>1.7100000000000001E-2</v>
      </c>
      <c r="R657" s="133">
        <f>Q657*H657</f>
        <v>0.37705500000000003</v>
      </c>
      <c r="S657" s="133">
        <v>0</v>
      </c>
      <c r="T657" s="134">
        <f>S657*H657</f>
        <v>0</v>
      </c>
      <c r="AR657" s="135" t="s">
        <v>274</v>
      </c>
      <c r="AT657" s="135" t="s">
        <v>134</v>
      </c>
      <c r="AU657" s="135" t="s">
        <v>81</v>
      </c>
      <c r="AY657" s="18" t="s">
        <v>131</v>
      </c>
      <c r="BE657" s="136">
        <f>IF(N657="základní",J657,0)</f>
        <v>0</v>
      </c>
      <c r="BF657" s="136">
        <f>IF(N657="snížená",J657,0)</f>
        <v>0</v>
      </c>
      <c r="BG657" s="136">
        <f>IF(N657="zákl. přenesená",J657,0)</f>
        <v>0</v>
      </c>
      <c r="BH657" s="136">
        <f>IF(N657="sníž. přenesená",J657,0)</f>
        <v>0</v>
      </c>
      <c r="BI657" s="136">
        <f>IF(N657="nulová",J657,0)</f>
        <v>0</v>
      </c>
      <c r="BJ657" s="18" t="s">
        <v>79</v>
      </c>
      <c r="BK657" s="136">
        <f>ROUND(I657*H657,2)</f>
        <v>0</v>
      </c>
      <c r="BL657" s="18" t="s">
        <v>274</v>
      </c>
      <c r="BM657" s="135" t="s">
        <v>903</v>
      </c>
    </row>
    <row r="658" spans="2:65" s="1" customFormat="1" ht="19.5">
      <c r="B658" s="33"/>
      <c r="D658" s="137" t="s">
        <v>141</v>
      </c>
      <c r="F658" s="138" t="s">
        <v>904</v>
      </c>
      <c r="I658" s="139"/>
      <c r="L658" s="33"/>
      <c r="M658" s="140"/>
      <c r="T658" s="54"/>
      <c r="AT658" s="18" t="s">
        <v>141</v>
      </c>
      <c r="AU658" s="18" t="s">
        <v>81</v>
      </c>
    </row>
    <row r="659" spans="2:65" s="1" customFormat="1" ht="11.25">
      <c r="B659" s="33"/>
      <c r="D659" s="141" t="s">
        <v>143</v>
      </c>
      <c r="F659" s="142" t="s">
        <v>905</v>
      </c>
      <c r="I659" s="139"/>
      <c r="L659" s="33"/>
      <c r="M659" s="140"/>
      <c r="T659" s="54"/>
      <c r="AT659" s="18" t="s">
        <v>143</v>
      </c>
      <c r="AU659" s="18" t="s">
        <v>81</v>
      </c>
    </row>
    <row r="660" spans="2:65" s="12" customFormat="1" ht="11.25">
      <c r="B660" s="143"/>
      <c r="D660" s="137" t="s">
        <v>145</v>
      </c>
      <c r="E660" s="144" t="s">
        <v>19</v>
      </c>
      <c r="F660" s="145" t="s">
        <v>906</v>
      </c>
      <c r="H660" s="146">
        <v>22.05</v>
      </c>
      <c r="I660" s="147"/>
      <c r="L660" s="143"/>
      <c r="M660" s="148"/>
      <c r="T660" s="149"/>
      <c r="AT660" s="144" t="s">
        <v>145</v>
      </c>
      <c r="AU660" s="144" t="s">
        <v>81</v>
      </c>
      <c r="AV660" s="12" t="s">
        <v>81</v>
      </c>
      <c r="AW660" s="12" t="s">
        <v>32</v>
      </c>
      <c r="AX660" s="12" t="s">
        <v>79</v>
      </c>
      <c r="AY660" s="144" t="s">
        <v>131</v>
      </c>
    </row>
    <row r="661" spans="2:65" s="1" customFormat="1" ht="33" customHeight="1">
      <c r="B661" s="33"/>
      <c r="C661" s="124" t="s">
        <v>400</v>
      </c>
      <c r="D661" s="124" t="s">
        <v>134</v>
      </c>
      <c r="E661" s="125" t="s">
        <v>907</v>
      </c>
      <c r="F661" s="126" t="s">
        <v>908</v>
      </c>
      <c r="G661" s="127" t="s">
        <v>344</v>
      </c>
      <c r="H661" s="128">
        <v>3</v>
      </c>
      <c r="I661" s="129"/>
      <c r="J661" s="130">
        <f>ROUND(I661*H661,2)</f>
        <v>0</v>
      </c>
      <c r="K661" s="126" t="s">
        <v>138</v>
      </c>
      <c r="L661" s="33"/>
      <c r="M661" s="131" t="s">
        <v>19</v>
      </c>
      <c r="N661" s="132" t="s">
        <v>42</v>
      </c>
      <c r="P661" s="133">
        <f>O661*H661</f>
        <v>0</v>
      </c>
      <c r="Q661" s="133">
        <v>2.5739999999999999E-2</v>
      </c>
      <c r="R661" s="133">
        <f>Q661*H661</f>
        <v>7.7219999999999997E-2</v>
      </c>
      <c r="S661" s="133">
        <v>0</v>
      </c>
      <c r="T661" s="134">
        <f>S661*H661</f>
        <v>0</v>
      </c>
      <c r="AR661" s="135" t="s">
        <v>274</v>
      </c>
      <c r="AT661" s="135" t="s">
        <v>134</v>
      </c>
      <c r="AU661" s="135" t="s">
        <v>81</v>
      </c>
      <c r="AY661" s="18" t="s">
        <v>131</v>
      </c>
      <c r="BE661" s="136">
        <f>IF(N661="základní",J661,0)</f>
        <v>0</v>
      </c>
      <c r="BF661" s="136">
        <f>IF(N661="snížená",J661,0)</f>
        <v>0</v>
      </c>
      <c r="BG661" s="136">
        <f>IF(N661="zákl. přenesená",J661,0)</f>
        <v>0</v>
      </c>
      <c r="BH661" s="136">
        <f>IF(N661="sníž. přenesená",J661,0)</f>
        <v>0</v>
      </c>
      <c r="BI661" s="136">
        <f>IF(N661="nulová",J661,0)</f>
        <v>0</v>
      </c>
      <c r="BJ661" s="18" t="s">
        <v>79</v>
      </c>
      <c r="BK661" s="136">
        <f>ROUND(I661*H661,2)</f>
        <v>0</v>
      </c>
      <c r="BL661" s="18" t="s">
        <v>274</v>
      </c>
      <c r="BM661" s="135" t="s">
        <v>909</v>
      </c>
    </row>
    <row r="662" spans="2:65" s="1" customFormat="1" ht="39">
      <c r="B662" s="33"/>
      <c r="D662" s="137" t="s">
        <v>141</v>
      </c>
      <c r="F662" s="138" t="s">
        <v>910</v>
      </c>
      <c r="I662" s="139"/>
      <c r="L662" s="33"/>
      <c r="M662" s="140"/>
      <c r="T662" s="54"/>
      <c r="AT662" s="18" t="s">
        <v>141</v>
      </c>
      <c r="AU662" s="18" t="s">
        <v>81</v>
      </c>
    </row>
    <row r="663" spans="2:65" s="1" customFormat="1" ht="11.25">
      <c r="B663" s="33"/>
      <c r="D663" s="141" t="s">
        <v>143</v>
      </c>
      <c r="F663" s="142" t="s">
        <v>911</v>
      </c>
      <c r="I663" s="139"/>
      <c r="L663" s="33"/>
      <c r="M663" s="140"/>
      <c r="T663" s="54"/>
      <c r="AT663" s="18" t="s">
        <v>143</v>
      </c>
      <c r="AU663" s="18" t="s">
        <v>81</v>
      </c>
    </row>
    <row r="664" spans="2:65" s="12" customFormat="1" ht="11.25">
      <c r="B664" s="143"/>
      <c r="D664" s="137" t="s">
        <v>145</v>
      </c>
      <c r="E664" s="144" t="s">
        <v>19</v>
      </c>
      <c r="F664" s="145" t="s">
        <v>912</v>
      </c>
      <c r="H664" s="146">
        <v>3</v>
      </c>
      <c r="I664" s="147"/>
      <c r="L664" s="143"/>
      <c r="M664" s="148"/>
      <c r="T664" s="149"/>
      <c r="AT664" s="144" t="s">
        <v>145</v>
      </c>
      <c r="AU664" s="144" t="s">
        <v>81</v>
      </c>
      <c r="AV664" s="12" t="s">
        <v>81</v>
      </c>
      <c r="AW664" s="12" t="s">
        <v>32</v>
      </c>
      <c r="AX664" s="12" t="s">
        <v>79</v>
      </c>
      <c r="AY664" s="144" t="s">
        <v>131</v>
      </c>
    </row>
    <row r="665" spans="2:65" s="1" customFormat="1" ht="24.2" customHeight="1">
      <c r="B665" s="33"/>
      <c r="C665" s="124" t="s">
        <v>913</v>
      </c>
      <c r="D665" s="124" t="s">
        <v>134</v>
      </c>
      <c r="E665" s="125" t="s">
        <v>914</v>
      </c>
      <c r="F665" s="126" t="s">
        <v>915</v>
      </c>
      <c r="G665" s="127" t="s">
        <v>156</v>
      </c>
      <c r="H665" s="128">
        <v>3.6</v>
      </c>
      <c r="I665" s="129"/>
      <c r="J665" s="130">
        <f>ROUND(I665*H665,2)</f>
        <v>0</v>
      </c>
      <c r="K665" s="126" t="s">
        <v>138</v>
      </c>
      <c r="L665" s="33"/>
      <c r="M665" s="131" t="s">
        <v>19</v>
      </c>
      <c r="N665" s="132" t="s">
        <v>42</v>
      </c>
      <c r="P665" s="133">
        <f>O665*H665</f>
        <v>0</v>
      </c>
      <c r="Q665" s="133">
        <v>1.6140000000000002E-2</v>
      </c>
      <c r="R665" s="133">
        <f>Q665*H665</f>
        <v>5.810400000000001E-2</v>
      </c>
      <c r="S665" s="133">
        <v>0</v>
      </c>
      <c r="T665" s="134">
        <f>S665*H665</f>
        <v>0</v>
      </c>
      <c r="AR665" s="135" t="s">
        <v>274</v>
      </c>
      <c r="AT665" s="135" t="s">
        <v>134</v>
      </c>
      <c r="AU665" s="135" t="s">
        <v>81</v>
      </c>
      <c r="AY665" s="18" t="s">
        <v>131</v>
      </c>
      <c r="BE665" s="136">
        <f>IF(N665="základní",J665,0)</f>
        <v>0</v>
      </c>
      <c r="BF665" s="136">
        <f>IF(N665="snížená",J665,0)</f>
        <v>0</v>
      </c>
      <c r="BG665" s="136">
        <f>IF(N665="zákl. přenesená",J665,0)</f>
        <v>0</v>
      </c>
      <c r="BH665" s="136">
        <f>IF(N665="sníž. přenesená",J665,0)</f>
        <v>0</v>
      </c>
      <c r="BI665" s="136">
        <f>IF(N665="nulová",J665,0)</f>
        <v>0</v>
      </c>
      <c r="BJ665" s="18" t="s">
        <v>79</v>
      </c>
      <c r="BK665" s="136">
        <f>ROUND(I665*H665,2)</f>
        <v>0</v>
      </c>
      <c r="BL665" s="18" t="s">
        <v>274</v>
      </c>
      <c r="BM665" s="135" t="s">
        <v>916</v>
      </c>
    </row>
    <row r="666" spans="2:65" s="1" customFormat="1" ht="19.5">
      <c r="B666" s="33"/>
      <c r="D666" s="137" t="s">
        <v>141</v>
      </c>
      <c r="F666" s="138" t="s">
        <v>917</v>
      </c>
      <c r="I666" s="139"/>
      <c r="L666" s="33"/>
      <c r="M666" s="140"/>
      <c r="T666" s="54"/>
      <c r="AT666" s="18" t="s">
        <v>141</v>
      </c>
      <c r="AU666" s="18" t="s">
        <v>81</v>
      </c>
    </row>
    <row r="667" spans="2:65" s="1" customFormat="1" ht="11.25">
      <c r="B667" s="33"/>
      <c r="D667" s="141" t="s">
        <v>143</v>
      </c>
      <c r="F667" s="142" t="s">
        <v>918</v>
      </c>
      <c r="I667" s="139"/>
      <c r="L667" s="33"/>
      <c r="M667" s="140"/>
      <c r="T667" s="54"/>
      <c r="AT667" s="18" t="s">
        <v>143</v>
      </c>
      <c r="AU667" s="18" t="s">
        <v>81</v>
      </c>
    </row>
    <row r="668" spans="2:65" s="12" customFormat="1" ht="11.25">
      <c r="B668" s="143"/>
      <c r="D668" s="137" t="s">
        <v>145</v>
      </c>
      <c r="E668" s="144" t="s">
        <v>19</v>
      </c>
      <c r="F668" s="145" t="s">
        <v>919</v>
      </c>
      <c r="H668" s="146">
        <v>1.2</v>
      </c>
      <c r="I668" s="147"/>
      <c r="L668" s="143"/>
      <c r="M668" s="148"/>
      <c r="T668" s="149"/>
      <c r="AT668" s="144" t="s">
        <v>145</v>
      </c>
      <c r="AU668" s="144" t="s">
        <v>81</v>
      </c>
      <c r="AV668" s="12" t="s">
        <v>81</v>
      </c>
      <c r="AW668" s="12" t="s">
        <v>32</v>
      </c>
      <c r="AX668" s="12" t="s">
        <v>71</v>
      </c>
      <c r="AY668" s="144" t="s">
        <v>131</v>
      </c>
    </row>
    <row r="669" spans="2:65" s="12" customFormat="1" ht="11.25">
      <c r="B669" s="143"/>
      <c r="D669" s="137" t="s">
        <v>145</v>
      </c>
      <c r="E669" s="144" t="s">
        <v>19</v>
      </c>
      <c r="F669" s="145" t="s">
        <v>920</v>
      </c>
      <c r="H669" s="146">
        <v>2.4</v>
      </c>
      <c r="I669" s="147"/>
      <c r="L669" s="143"/>
      <c r="M669" s="148"/>
      <c r="T669" s="149"/>
      <c r="AT669" s="144" t="s">
        <v>145</v>
      </c>
      <c r="AU669" s="144" t="s">
        <v>81</v>
      </c>
      <c r="AV669" s="12" t="s">
        <v>81</v>
      </c>
      <c r="AW669" s="12" t="s">
        <v>32</v>
      </c>
      <c r="AX669" s="12" t="s">
        <v>71</v>
      </c>
      <c r="AY669" s="144" t="s">
        <v>131</v>
      </c>
    </row>
    <row r="670" spans="2:65" s="13" customFormat="1" ht="11.25">
      <c r="B670" s="150"/>
      <c r="D670" s="137" t="s">
        <v>145</v>
      </c>
      <c r="E670" s="151" t="s">
        <v>19</v>
      </c>
      <c r="F670" s="152" t="s">
        <v>168</v>
      </c>
      <c r="H670" s="153">
        <v>3.6</v>
      </c>
      <c r="I670" s="154"/>
      <c r="L670" s="150"/>
      <c r="M670" s="155"/>
      <c r="T670" s="156"/>
      <c r="AT670" s="151" t="s">
        <v>145</v>
      </c>
      <c r="AU670" s="151" t="s">
        <v>81</v>
      </c>
      <c r="AV670" s="13" t="s">
        <v>139</v>
      </c>
      <c r="AW670" s="13" t="s">
        <v>32</v>
      </c>
      <c r="AX670" s="13" t="s">
        <v>79</v>
      </c>
      <c r="AY670" s="151" t="s">
        <v>131</v>
      </c>
    </row>
    <row r="671" spans="2:65" s="1" customFormat="1" ht="24.2" customHeight="1">
      <c r="B671" s="33"/>
      <c r="C671" s="124" t="s">
        <v>921</v>
      </c>
      <c r="D671" s="124" t="s">
        <v>134</v>
      </c>
      <c r="E671" s="125" t="s">
        <v>922</v>
      </c>
      <c r="F671" s="126" t="s">
        <v>923</v>
      </c>
      <c r="G671" s="127" t="s">
        <v>137</v>
      </c>
      <c r="H671" s="128">
        <v>1.357</v>
      </c>
      <c r="I671" s="129"/>
      <c r="J671" s="130">
        <f>ROUND(I671*H671,2)</f>
        <v>0</v>
      </c>
      <c r="K671" s="126" t="s">
        <v>138</v>
      </c>
      <c r="L671" s="33"/>
      <c r="M671" s="131" t="s">
        <v>19</v>
      </c>
      <c r="N671" s="132" t="s">
        <v>42</v>
      </c>
      <c r="P671" s="133">
        <f>O671*H671</f>
        <v>0</v>
      </c>
      <c r="Q671" s="133">
        <v>0</v>
      </c>
      <c r="R671" s="133">
        <f>Q671*H671</f>
        <v>0</v>
      </c>
      <c r="S671" s="133">
        <v>0</v>
      </c>
      <c r="T671" s="134">
        <f>S671*H671</f>
        <v>0</v>
      </c>
      <c r="AR671" s="135" t="s">
        <v>274</v>
      </c>
      <c r="AT671" s="135" t="s">
        <v>134</v>
      </c>
      <c r="AU671" s="135" t="s">
        <v>81</v>
      </c>
      <c r="AY671" s="18" t="s">
        <v>131</v>
      </c>
      <c r="BE671" s="136">
        <f>IF(N671="základní",J671,0)</f>
        <v>0</v>
      </c>
      <c r="BF671" s="136">
        <f>IF(N671="snížená",J671,0)</f>
        <v>0</v>
      </c>
      <c r="BG671" s="136">
        <f>IF(N671="zákl. přenesená",J671,0)</f>
        <v>0</v>
      </c>
      <c r="BH671" s="136">
        <f>IF(N671="sníž. přenesená",J671,0)</f>
        <v>0</v>
      </c>
      <c r="BI671" s="136">
        <f>IF(N671="nulová",J671,0)</f>
        <v>0</v>
      </c>
      <c r="BJ671" s="18" t="s">
        <v>79</v>
      </c>
      <c r="BK671" s="136">
        <f>ROUND(I671*H671,2)</f>
        <v>0</v>
      </c>
      <c r="BL671" s="18" t="s">
        <v>274</v>
      </c>
      <c r="BM671" s="135" t="s">
        <v>924</v>
      </c>
    </row>
    <row r="672" spans="2:65" s="1" customFormat="1" ht="39">
      <c r="B672" s="33"/>
      <c r="D672" s="137" t="s">
        <v>141</v>
      </c>
      <c r="F672" s="138" t="s">
        <v>925</v>
      </c>
      <c r="I672" s="139"/>
      <c r="L672" s="33"/>
      <c r="M672" s="140"/>
      <c r="T672" s="54"/>
      <c r="AT672" s="18" t="s">
        <v>141</v>
      </c>
      <c r="AU672" s="18" t="s">
        <v>81</v>
      </c>
    </row>
    <row r="673" spans="2:65" s="1" customFormat="1" ht="11.25">
      <c r="B673" s="33"/>
      <c r="D673" s="141" t="s">
        <v>143</v>
      </c>
      <c r="F673" s="142" t="s">
        <v>926</v>
      </c>
      <c r="I673" s="139"/>
      <c r="L673" s="33"/>
      <c r="M673" s="140"/>
      <c r="T673" s="54"/>
      <c r="AT673" s="18" t="s">
        <v>143</v>
      </c>
      <c r="AU673" s="18" t="s">
        <v>81</v>
      </c>
    </row>
    <row r="674" spans="2:65" s="11" customFormat="1" ht="22.9" customHeight="1">
      <c r="B674" s="112"/>
      <c r="D674" s="113" t="s">
        <v>70</v>
      </c>
      <c r="E674" s="122" t="s">
        <v>927</v>
      </c>
      <c r="F674" s="122" t="s">
        <v>928</v>
      </c>
      <c r="I674" s="115"/>
      <c r="J674" s="123">
        <f>BK674</f>
        <v>0</v>
      </c>
      <c r="L674" s="112"/>
      <c r="M674" s="117"/>
      <c r="P674" s="118">
        <f>SUM(P675:P784)</f>
        <v>0</v>
      </c>
      <c r="R674" s="118">
        <f>SUM(R675:R784)</f>
        <v>0.7368093</v>
      </c>
      <c r="T674" s="119">
        <f>SUM(T675:T784)</f>
        <v>2.0120000000000002E-2</v>
      </c>
      <c r="AR674" s="113" t="s">
        <v>81</v>
      </c>
      <c r="AT674" s="120" t="s">
        <v>70</v>
      </c>
      <c r="AU674" s="120" t="s">
        <v>79</v>
      </c>
      <c r="AY674" s="113" t="s">
        <v>131</v>
      </c>
      <c r="BK674" s="121">
        <f>SUM(BK675:BK784)</f>
        <v>0</v>
      </c>
    </row>
    <row r="675" spans="2:65" s="1" customFormat="1" ht="24.2" customHeight="1">
      <c r="B675" s="33"/>
      <c r="C675" s="124" t="s">
        <v>929</v>
      </c>
      <c r="D675" s="124" t="s">
        <v>134</v>
      </c>
      <c r="E675" s="125" t="s">
        <v>930</v>
      </c>
      <c r="F675" s="126" t="s">
        <v>931</v>
      </c>
      <c r="G675" s="127" t="s">
        <v>344</v>
      </c>
      <c r="H675" s="128">
        <v>3</v>
      </c>
      <c r="I675" s="129"/>
      <c r="J675" s="130">
        <f>ROUND(I675*H675,2)</f>
        <v>0</v>
      </c>
      <c r="K675" s="126" t="s">
        <v>138</v>
      </c>
      <c r="L675" s="33"/>
      <c r="M675" s="131" t="s">
        <v>19</v>
      </c>
      <c r="N675" s="132" t="s">
        <v>42</v>
      </c>
      <c r="P675" s="133">
        <f>O675*H675</f>
        <v>0</v>
      </c>
      <c r="Q675" s="133">
        <v>2.5999999999999998E-4</v>
      </c>
      <c r="R675" s="133">
        <f>Q675*H675</f>
        <v>7.7999999999999988E-4</v>
      </c>
      <c r="S675" s="133">
        <v>0</v>
      </c>
      <c r="T675" s="134">
        <f>S675*H675</f>
        <v>0</v>
      </c>
      <c r="AR675" s="135" t="s">
        <v>274</v>
      </c>
      <c r="AT675" s="135" t="s">
        <v>134</v>
      </c>
      <c r="AU675" s="135" t="s">
        <v>81</v>
      </c>
      <c r="AY675" s="18" t="s">
        <v>131</v>
      </c>
      <c r="BE675" s="136">
        <f>IF(N675="základní",J675,0)</f>
        <v>0</v>
      </c>
      <c r="BF675" s="136">
        <f>IF(N675="snížená",J675,0)</f>
        <v>0</v>
      </c>
      <c r="BG675" s="136">
        <f>IF(N675="zákl. přenesená",J675,0)</f>
        <v>0</v>
      </c>
      <c r="BH675" s="136">
        <f>IF(N675="sníž. přenesená",J675,0)</f>
        <v>0</v>
      </c>
      <c r="BI675" s="136">
        <f>IF(N675="nulová",J675,0)</f>
        <v>0</v>
      </c>
      <c r="BJ675" s="18" t="s">
        <v>79</v>
      </c>
      <c r="BK675" s="136">
        <f>ROUND(I675*H675,2)</f>
        <v>0</v>
      </c>
      <c r="BL675" s="18" t="s">
        <v>274</v>
      </c>
      <c r="BM675" s="135" t="s">
        <v>932</v>
      </c>
    </row>
    <row r="676" spans="2:65" s="1" customFormat="1" ht="19.5">
      <c r="B676" s="33"/>
      <c r="D676" s="137" t="s">
        <v>141</v>
      </c>
      <c r="F676" s="138" t="s">
        <v>933</v>
      </c>
      <c r="I676" s="139"/>
      <c r="L676" s="33"/>
      <c r="M676" s="140"/>
      <c r="T676" s="54"/>
      <c r="AT676" s="18" t="s">
        <v>141</v>
      </c>
      <c r="AU676" s="18" t="s">
        <v>81</v>
      </c>
    </row>
    <row r="677" spans="2:65" s="1" customFormat="1" ht="11.25">
      <c r="B677" s="33"/>
      <c r="D677" s="141" t="s">
        <v>143</v>
      </c>
      <c r="F677" s="142" t="s">
        <v>934</v>
      </c>
      <c r="I677" s="139"/>
      <c r="L677" s="33"/>
      <c r="M677" s="140"/>
      <c r="T677" s="54"/>
      <c r="AT677" s="18" t="s">
        <v>143</v>
      </c>
      <c r="AU677" s="18" t="s">
        <v>81</v>
      </c>
    </row>
    <row r="678" spans="2:65" s="12" customFormat="1" ht="11.25">
      <c r="B678" s="143"/>
      <c r="D678" s="137" t="s">
        <v>145</v>
      </c>
      <c r="E678" s="144" t="s">
        <v>19</v>
      </c>
      <c r="F678" s="145" t="s">
        <v>935</v>
      </c>
      <c r="H678" s="146">
        <v>3</v>
      </c>
      <c r="I678" s="147"/>
      <c r="L678" s="143"/>
      <c r="M678" s="148"/>
      <c r="T678" s="149"/>
      <c r="AT678" s="144" t="s">
        <v>145</v>
      </c>
      <c r="AU678" s="144" t="s">
        <v>81</v>
      </c>
      <c r="AV678" s="12" t="s">
        <v>81</v>
      </c>
      <c r="AW678" s="12" t="s">
        <v>32</v>
      </c>
      <c r="AX678" s="12" t="s">
        <v>79</v>
      </c>
      <c r="AY678" s="144" t="s">
        <v>131</v>
      </c>
    </row>
    <row r="679" spans="2:65" s="1" customFormat="1" ht="21.75" customHeight="1">
      <c r="B679" s="33"/>
      <c r="C679" s="170" t="s">
        <v>936</v>
      </c>
      <c r="D679" s="170" t="s">
        <v>352</v>
      </c>
      <c r="E679" s="171" t="s">
        <v>937</v>
      </c>
      <c r="F679" s="172" t="s">
        <v>938</v>
      </c>
      <c r="G679" s="173" t="s">
        <v>156</v>
      </c>
      <c r="H679" s="174">
        <v>1.8</v>
      </c>
      <c r="I679" s="175"/>
      <c r="J679" s="176">
        <f>ROUND(I679*H679,2)</f>
        <v>0</v>
      </c>
      <c r="K679" s="172" t="s">
        <v>138</v>
      </c>
      <c r="L679" s="177"/>
      <c r="M679" s="178" t="s">
        <v>19</v>
      </c>
      <c r="N679" s="179" t="s">
        <v>42</v>
      </c>
      <c r="P679" s="133">
        <f>O679*H679</f>
        <v>0</v>
      </c>
      <c r="Q679" s="133">
        <v>4.0280000000000003E-2</v>
      </c>
      <c r="R679" s="133">
        <f>Q679*H679</f>
        <v>7.2504000000000013E-2</v>
      </c>
      <c r="S679" s="133">
        <v>0</v>
      </c>
      <c r="T679" s="134">
        <f>S679*H679</f>
        <v>0</v>
      </c>
      <c r="AR679" s="135" t="s">
        <v>426</v>
      </c>
      <c r="AT679" s="135" t="s">
        <v>352</v>
      </c>
      <c r="AU679" s="135" t="s">
        <v>81</v>
      </c>
      <c r="AY679" s="18" t="s">
        <v>131</v>
      </c>
      <c r="BE679" s="136">
        <f>IF(N679="základní",J679,0)</f>
        <v>0</v>
      </c>
      <c r="BF679" s="136">
        <f>IF(N679="snížená",J679,0)</f>
        <v>0</v>
      </c>
      <c r="BG679" s="136">
        <f>IF(N679="zákl. přenesená",J679,0)</f>
        <v>0</v>
      </c>
      <c r="BH679" s="136">
        <f>IF(N679="sníž. přenesená",J679,0)</f>
        <v>0</v>
      </c>
      <c r="BI679" s="136">
        <f>IF(N679="nulová",J679,0)</f>
        <v>0</v>
      </c>
      <c r="BJ679" s="18" t="s">
        <v>79</v>
      </c>
      <c r="BK679" s="136">
        <f>ROUND(I679*H679,2)</f>
        <v>0</v>
      </c>
      <c r="BL679" s="18" t="s">
        <v>274</v>
      </c>
      <c r="BM679" s="135" t="s">
        <v>939</v>
      </c>
    </row>
    <row r="680" spans="2:65" s="1" customFormat="1" ht="11.25">
      <c r="B680" s="33"/>
      <c r="D680" s="137" t="s">
        <v>141</v>
      </c>
      <c r="F680" s="138" t="s">
        <v>938</v>
      </c>
      <c r="I680" s="139"/>
      <c r="L680" s="33"/>
      <c r="M680" s="140"/>
      <c r="T680" s="54"/>
      <c r="AT680" s="18" t="s">
        <v>141</v>
      </c>
      <c r="AU680" s="18" t="s">
        <v>81</v>
      </c>
    </row>
    <row r="681" spans="2:65" s="12" customFormat="1" ht="11.25">
      <c r="B681" s="143"/>
      <c r="D681" s="137" t="s">
        <v>145</v>
      </c>
      <c r="E681" s="144" t="s">
        <v>19</v>
      </c>
      <c r="F681" s="145" t="s">
        <v>940</v>
      </c>
      <c r="H681" s="146">
        <v>1.8</v>
      </c>
      <c r="I681" s="147"/>
      <c r="L681" s="143"/>
      <c r="M681" s="148"/>
      <c r="T681" s="149"/>
      <c r="AT681" s="144" t="s">
        <v>145</v>
      </c>
      <c r="AU681" s="144" t="s">
        <v>81</v>
      </c>
      <c r="AV681" s="12" t="s">
        <v>81</v>
      </c>
      <c r="AW681" s="12" t="s">
        <v>32</v>
      </c>
      <c r="AX681" s="12" t="s">
        <v>79</v>
      </c>
      <c r="AY681" s="144" t="s">
        <v>131</v>
      </c>
    </row>
    <row r="682" spans="2:65" s="1" customFormat="1" ht="24.2" customHeight="1">
      <c r="B682" s="33"/>
      <c r="C682" s="124" t="s">
        <v>941</v>
      </c>
      <c r="D682" s="124" t="s">
        <v>134</v>
      </c>
      <c r="E682" s="125" t="s">
        <v>942</v>
      </c>
      <c r="F682" s="126" t="s">
        <v>943</v>
      </c>
      <c r="G682" s="127" t="s">
        <v>156</v>
      </c>
      <c r="H682" s="128">
        <v>5.04</v>
      </c>
      <c r="I682" s="129"/>
      <c r="J682" s="130">
        <f>ROUND(I682*H682,2)</f>
        <v>0</v>
      </c>
      <c r="K682" s="126" t="s">
        <v>138</v>
      </c>
      <c r="L682" s="33"/>
      <c r="M682" s="131" t="s">
        <v>19</v>
      </c>
      <c r="N682" s="132" t="s">
        <v>42</v>
      </c>
      <c r="P682" s="133">
        <f>O682*H682</f>
        <v>0</v>
      </c>
      <c r="Q682" s="133">
        <v>2.5999999999999998E-4</v>
      </c>
      <c r="R682" s="133">
        <f>Q682*H682</f>
        <v>1.3104E-3</v>
      </c>
      <c r="S682" s="133">
        <v>0</v>
      </c>
      <c r="T682" s="134">
        <f>S682*H682</f>
        <v>0</v>
      </c>
      <c r="AR682" s="135" t="s">
        <v>274</v>
      </c>
      <c r="AT682" s="135" t="s">
        <v>134</v>
      </c>
      <c r="AU682" s="135" t="s">
        <v>81</v>
      </c>
      <c r="AY682" s="18" t="s">
        <v>131</v>
      </c>
      <c r="BE682" s="136">
        <f>IF(N682="základní",J682,0)</f>
        <v>0</v>
      </c>
      <c r="BF682" s="136">
        <f>IF(N682="snížená",J682,0)</f>
        <v>0</v>
      </c>
      <c r="BG682" s="136">
        <f>IF(N682="zákl. přenesená",J682,0)</f>
        <v>0</v>
      </c>
      <c r="BH682" s="136">
        <f>IF(N682="sníž. přenesená",J682,0)</f>
        <v>0</v>
      </c>
      <c r="BI682" s="136">
        <f>IF(N682="nulová",J682,0)</f>
        <v>0</v>
      </c>
      <c r="BJ682" s="18" t="s">
        <v>79</v>
      </c>
      <c r="BK682" s="136">
        <f>ROUND(I682*H682,2)</f>
        <v>0</v>
      </c>
      <c r="BL682" s="18" t="s">
        <v>274</v>
      </c>
      <c r="BM682" s="135" t="s">
        <v>944</v>
      </c>
    </row>
    <row r="683" spans="2:65" s="1" customFormat="1" ht="19.5">
      <c r="B683" s="33"/>
      <c r="D683" s="137" t="s">
        <v>141</v>
      </c>
      <c r="F683" s="138" t="s">
        <v>945</v>
      </c>
      <c r="I683" s="139"/>
      <c r="L683" s="33"/>
      <c r="M683" s="140"/>
      <c r="T683" s="54"/>
      <c r="AT683" s="18" t="s">
        <v>141</v>
      </c>
      <c r="AU683" s="18" t="s">
        <v>81</v>
      </c>
    </row>
    <row r="684" spans="2:65" s="1" customFormat="1" ht="11.25">
      <c r="B684" s="33"/>
      <c r="D684" s="141" t="s">
        <v>143</v>
      </c>
      <c r="F684" s="142" t="s">
        <v>946</v>
      </c>
      <c r="I684" s="139"/>
      <c r="L684" s="33"/>
      <c r="M684" s="140"/>
      <c r="T684" s="54"/>
      <c r="AT684" s="18" t="s">
        <v>143</v>
      </c>
      <c r="AU684" s="18" t="s">
        <v>81</v>
      </c>
    </row>
    <row r="685" spans="2:65" s="12" customFormat="1" ht="11.25">
      <c r="B685" s="143"/>
      <c r="D685" s="137" t="s">
        <v>145</v>
      </c>
      <c r="E685" s="144" t="s">
        <v>19</v>
      </c>
      <c r="F685" s="145" t="s">
        <v>947</v>
      </c>
      <c r="H685" s="146">
        <v>5.04</v>
      </c>
      <c r="I685" s="147"/>
      <c r="L685" s="143"/>
      <c r="M685" s="148"/>
      <c r="T685" s="149"/>
      <c r="AT685" s="144" t="s">
        <v>145</v>
      </c>
      <c r="AU685" s="144" t="s">
        <v>81</v>
      </c>
      <c r="AV685" s="12" t="s">
        <v>81</v>
      </c>
      <c r="AW685" s="12" t="s">
        <v>32</v>
      </c>
      <c r="AX685" s="12" t="s">
        <v>71</v>
      </c>
      <c r="AY685" s="144" t="s">
        <v>131</v>
      </c>
    </row>
    <row r="686" spans="2:65" s="13" customFormat="1" ht="11.25">
      <c r="B686" s="150"/>
      <c r="D686" s="137" t="s">
        <v>145</v>
      </c>
      <c r="E686" s="151" t="s">
        <v>19</v>
      </c>
      <c r="F686" s="152" t="s">
        <v>168</v>
      </c>
      <c r="H686" s="153">
        <v>5.04</v>
      </c>
      <c r="I686" s="154"/>
      <c r="L686" s="150"/>
      <c r="M686" s="155"/>
      <c r="T686" s="156"/>
      <c r="AT686" s="151" t="s">
        <v>145</v>
      </c>
      <c r="AU686" s="151" t="s">
        <v>81</v>
      </c>
      <c r="AV686" s="13" t="s">
        <v>139</v>
      </c>
      <c r="AW686" s="13" t="s">
        <v>32</v>
      </c>
      <c r="AX686" s="13" t="s">
        <v>79</v>
      </c>
      <c r="AY686" s="151" t="s">
        <v>131</v>
      </c>
    </row>
    <row r="687" spans="2:65" s="1" customFormat="1" ht="24.2" customHeight="1">
      <c r="B687" s="33"/>
      <c r="C687" s="170" t="s">
        <v>948</v>
      </c>
      <c r="D687" s="170" t="s">
        <v>352</v>
      </c>
      <c r="E687" s="171" t="s">
        <v>949</v>
      </c>
      <c r="F687" s="172" t="s">
        <v>950</v>
      </c>
      <c r="G687" s="173" t="s">
        <v>156</v>
      </c>
      <c r="H687" s="174">
        <v>5.04</v>
      </c>
      <c r="I687" s="175"/>
      <c r="J687" s="176">
        <f>ROUND(I687*H687,2)</f>
        <v>0</v>
      </c>
      <c r="K687" s="172" t="s">
        <v>138</v>
      </c>
      <c r="L687" s="177"/>
      <c r="M687" s="178" t="s">
        <v>19</v>
      </c>
      <c r="N687" s="179" t="s">
        <v>42</v>
      </c>
      <c r="P687" s="133">
        <f>O687*H687</f>
        <v>0</v>
      </c>
      <c r="Q687" s="133">
        <v>3.6810000000000002E-2</v>
      </c>
      <c r="R687" s="133">
        <f>Q687*H687</f>
        <v>0.1855224</v>
      </c>
      <c r="S687" s="133">
        <v>0</v>
      </c>
      <c r="T687" s="134">
        <f>S687*H687</f>
        <v>0</v>
      </c>
      <c r="AR687" s="135" t="s">
        <v>426</v>
      </c>
      <c r="AT687" s="135" t="s">
        <v>352</v>
      </c>
      <c r="AU687" s="135" t="s">
        <v>81</v>
      </c>
      <c r="AY687" s="18" t="s">
        <v>131</v>
      </c>
      <c r="BE687" s="136">
        <f>IF(N687="základní",J687,0)</f>
        <v>0</v>
      </c>
      <c r="BF687" s="136">
        <f>IF(N687="snížená",J687,0)</f>
        <v>0</v>
      </c>
      <c r="BG687" s="136">
        <f>IF(N687="zákl. přenesená",J687,0)</f>
        <v>0</v>
      </c>
      <c r="BH687" s="136">
        <f>IF(N687="sníž. přenesená",J687,0)</f>
        <v>0</v>
      </c>
      <c r="BI687" s="136">
        <f>IF(N687="nulová",J687,0)</f>
        <v>0</v>
      </c>
      <c r="BJ687" s="18" t="s">
        <v>79</v>
      </c>
      <c r="BK687" s="136">
        <f>ROUND(I687*H687,2)</f>
        <v>0</v>
      </c>
      <c r="BL687" s="18" t="s">
        <v>274</v>
      </c>
      <c r="BM687" s="135" t="s">
        <v>951</v>
      </c>
    </row>
    <row r="688" spans="2:65" s="1" customFormat="1" ht="19.5">
      <c r="B688" s="33"/>
      <c r="D688" s="137" t="s">
        <v>141</v>
      </c>
      <c r="F688" s="138" t="s">
        <v>950</v>
      </c>
      <c r="I688" s="139"/>
      <c r="L688" s="33"/>
      <c r="M688" s="140"/>
      <c r="T688" s="54"/>
      <c r="AT688" s="18" t="s">
        <v>141</v>
      </c>
      <c r="AU688" s="18" t="s">
        <v>81</v>
      </c>
    </row>
    <row r="689" spans="2:65" s="12" customFormat="1" ht="11.25">
      <c r="B689" s="143"/>
      <c r="D689" s="137" t="s">
        <v>145</v>
      </c>
      <c r="E689" s="144" t="s">
        <v>19</v>
      </c>
      <c r="F689" s="145" t="s">
        <v>947</v>
      </c>
      <c r="H689" s="146">
        <v>5.04</v>
      </c>
      <c r="I689" s="147"/>
      <c r="L689" s="143"/>
      <c r="M689" s="148"/>
      <c r="T689" s="149"/>
      <c r="AT689" s="144" t="s">
        <v>145</v>
      </c>
      <c r="AU689" s="144" t="s">
        <v>81</v>
      </c>
      <c r="AV689" s="12" t="s">
        <v>81</v>
      </c>
      <c r="AW689" s="12" t="s">
        <v>32</v>
      </c>
      <c r="AX689" s="12" t="s">
        <v>71</v>
      </c>
      <c r="AY689" s="144" t="s">
        <v>131</v>
      </c>
    </row>
    <row r="690" spans="2:65" s="13" customFormat="1" ht="11.25">
      <c r="B690" s="150"/>
      <c r="D690" s="137" t="s">
        <v>145</v>
      </c>
      <c r="E690" s="151" t="s">
        <v>19</v>
      </c>
      <c r="F690" s="152" t="s">
        <v>168</v>
      </c>
      <c r="H690" s="153">
        <v>5.04</v>
      </c>
      <c r="I690" s="154"/>
      <c r="L690" s="150"/>
      <c r="M690" s="155"/>
      <c r="T690" s="156"/>
      <c r="AT690" s="151" t="s">
        <v>145</v>
      </c>
      <c r="AU690" s="151" t="s">
        <v>81</v>
      </c>
      <c r="AV690" s="13" t="s">
        <v>139</v>
      </c>
      <c r="AW690" s="13" t="s">
        <v>32</v>
      </c>
      <c r="AX690" s="13" t="s">
        <v>79</v>
      </c>
      <c r="AY690" s="151" t="s">
        <v>131</v>
      </c>
    </row>
    <row r="691" spans="2:65" s="1" customFormat="1" ht="24.2" customHeight="1">
      <c r="B691" s="33"/>
      <c r="C691" s="124" t="s">
        <v>952</v>
      </c>
      <c r="D691" s="124" t="s">
        <v>134</v>
      </c>
      <c r="E691" s="125" t="s">
        <v>953</v>
      </c>
      <c r="F691" s="126" t="s">
        <v>954</v>
      </c>
      <c r="G691" s="127" t="s">
        <v>208</v>
      </c>
      <c r="H691" s="128">
        <v>29.7</v>
      </c>
      <c r="I691" s="129"/>
      <c r="J691" s="130">
        <f>ROUND(I691*H691,2)</f>
        <v>0</v>
      </c>
      <c r="K691" s="126" t="s">
        <v>138</v>
      </c>
      <c r="L691" s="33"/>
      <c r="M691" s="131" t="s">
        <v>19</v>
      </c>
      <c r="N691" s="132" t="s">
        <v>42</v>
      </c>
      <c r="P691" s="133">
        <f>O691*H691</f>
        <v>0</v>
      </c>
      <c r="Q691" s="133">
        <v>2.0000000000000002E-5</v>
      </c>
      <c r="R691" s="133">
        <f>Q691*H691</f>
        <v>5.9400000000000002E-4</v>
      </c>
      <c r="S691" s="133">
        <v>0</v>
      </c>
      <c r="T691" s="134">
        <f>S691*H691</f>
        <v>0</v>
      </c>
      <c r="AR691" s="135" t="s">
        <v>274</v>
      </c>
      <c r="AT691" s="135" t="s">
        <v>134</v>
      </c>
      <c r="AU691" s="135" t="s">
        <v>81</v>
      </c>
      <c r="AY691" s="18" t="s">
        <v>131</v>
      </c>
      <c r="BE691" s="136">
        <f>IF(N691="základní",J691,0)</f>
        <v>0</v>
      </c>
      <c r="BF691" s="136">
        <f>IF(N691="snížená",J691,0)</f>
        <v>0</v>
      </c>
      <c r="BG691" s="136">
        <f>IF(N691="zákl. přenesená",J691,0)</f>
        <v>0</v>
      </c>
      <c r="BH691" s="136">
        <f>IF(N691="sníž. přenesená",J691,0)</f>
        <v>0</v>
      </c>
      <c r="BI691" s="136">
        <f>IF(N691="nulová",J691,0)</f>
        <v>0</v>
      </c>
      <c r="BJ691" s="18" t="s">
        <v>79</v>
      </c>
      <c r="BK691" s="136">
        <f>ROUND(I691*H691,2)</f>
        <v>0</v>
      </c>
      <c r="BL691" s="18" t="s">
        <v>274</v>
      </c>
      <c r="BM691" s="135" t="s">
        <v>955</v>
      </c>
    </row>
    <row r="692" spans="2:65" s="1" customFormat="1" ht="19.5">
      <c r="B692" s="33"/>
      <c r="D692" s="137" t="s">
        <v>141</v>
      </c>
      <c r="F692" s="138" t="s">
        <v>956</v>
      </c>
      <c r="I692" s="139"/>
      <c r="L692" s="33"/>
      <c r="M692" s="140"/>
      <c r="T692" s="54"/>
      <c r="AT692" s="18" t="s">
        <v>141</v>
      </c>
      <c r="AU692" s="18" t="s">
        <v>81</v>
      </c>
    </row>
    <row r="693" spans="2:65" s="1" customFormat="1" ht="11.25">
      <c r="B693" s="33"/>
      <c r="D693" s="141" t="s">
        <v>143</v>
      </c>
      <c r="F693" s="142" t="s">
        <v>957</v>
      </c>
      <c r="I693" s="139"/>
      <c r="L693" s="33"/>
      <c r="M693" s="140"/>
      <c r="T693" s="54"/>
      <c r="AT693" s="18" t="s">
        <v>143</v>
      </c>
      <c r="AU693" s="18" t="s">
        <v>81</v>
      </c>
    </row>
    <row r="694" spans="2:65" s="12" customFormat="1" ht="22.5">
      <c r="B694" s="143"/>
      <c r="D694" s="137" t="s">
        <v>145</v>
      </c>
      <c r="E694" s="144" t="s">
        <v>19</v>
      </c>
      <c r="F694" s="145" t="s">
        <v>958</v>
      </c>
      <c r="H694" s="146">
        <v>29.7</v>
      </c>
      <c r="I694" s="147"/>
      <c r="L694" s="143"/>
      <c r="M694" s="148"/>
      <c r="T694" s="149"/>
      <c r="AT694" s="144" t="s">
        <v>145</v>
      </c>
      <c r="AU694" s="144" t="s">
        <v>81</v>
      </c>
      <c r="AV694" s="12" t="s">
        <v>81</v>
      </c>
      <c r="AW694" s="12" t="s">
        <v>32</v>
      </c>
      <c r="AX694" s="12" t="s">
        <v>79</v>
      </c>
      <c r="AY694" s="144" t="s">
        <v>131</v>
      </c>
    </row>
    <row r="695" spans="2:65" s="1" customFormat="1" ht="24.2" customHeight="1">
      <c r="B695" s="33"/>
      <c r="C695" s="170" t="s">
        <v>959</v>
      </c>
      <c r="D695" s="170" t="s">
        <v>352</v>
      </c>
      <c r="E695" s="171" t="s">
        <v>960</v>
      </c>
      <c r="F695" s="172" t="s">
        <v>961</v>
      </c>
      <c r="G695" s="173" t="s">
        <v>208</v>
      </c>
      <c r="H695" s="174">
        <v>32.67</v>
      </c>
      <c r="I695" s="175"/>
      <c r="J695" s="176">
        <f>ROUND(I695*H695,2)</f>
        <v>0</v>
      </c>
      <c r="K695" s="172" t="s">
        <v>138</v>
      </c>
      <c r="L695" s="177"/>
      <c r="M695" s="178" t="s">
        <v>19</v>
      </c>
      <c r="N695" s="179" t="s">
        <v>42</v>
      </c>
      <c r="P695" s="133">
        <f>O695*H695</f>
        <v>0</v>
      </c>
      <c r="Q695" s="133">
        <v>2.3000000000000001E-4</v>
      </c>
      <c r="R695" s="133">
        <f>Q695*H695</f>
        <v>7.514100000000001E-3</v>
      </c>
      <c r="S695" s="133">
        <v>0</v>
      </c>
      <c r="T695" s="134">
        <f>S695*H695</f>
        <v>0</v>
      </c>
      <c r="AR695" s="135" t="s">
        <v>426</v>
      </c>
      <c r="AT695" s="135" t="s">
        <v>352</v>
      </c>
      <c r="AU695" s="135" t="s">
        <v>81</v>
      </c>
      <c r="AY695" s="18" t="s">
        <v>131</v>
      </c>
      <c r="BE695" s="136">
        <f>IF(N695="základní",J695,0)</f>
        <v>0</v>
      </c>
      <c r="BF695" s="136">
        <f>IF(N695="snížená",J695,0)</f>
        <v>0</v>
      </c>
      <c r="BG695" s="136">
        <f>IF(N695="zákl. přenesená",J695,0)</f>
        <v>0</v>
      </c>
      <c r="BH695" s="136">
        <f>IF(N695="sníž. přenesená",J695,0)</f>
        <v>0</v>
      </c>
      <c r="BI695" s="136">
        <f>IF(N695="nulová",J695,0)</f>
        <v>0</v>
      </c>
      <c r="BJ695" s="18" t="s">
        <v>79</v>
      </c>
      <c r="BK695" s="136">
        <f>ROUND(I695*H695,2)</f>
        <v>0</v>
      </c>
      <c r="BL695" s="18" t="s">
        <v>274</v>
      </c>
      <c r="BM695" s="135" t="s">
        <v>962</v>
      </c>
    </row>
    <row r="696" spans="2:65" s="1" customFormat="1" ht="19.5">
      <c r="B696" s="33"/>
      <c r="D696" s="137" t="s">
        <v>141</v>
      </c>
      <c r="F696" s="138" t="s">
        <v>961</v>
      </c>
      <c r="I696" s="139"/>
      <c r="L696" s="33"/>
      <c r="M696" s="140"/>
      <c r="T696" s="54"/>
      <c r="AT696" s="18" t="s">
        <v>141</v>
      </c>
      <c r="AU696" s="18" t="s">
        <v>81</v>
      </c>
    </row>
    <row r="697" spans="2:65" s="12" customFormat="1" ht="11.25">
      <c r="B697" s="143"/>
      <c r="D697" s="137" t="s">
        <v>145</v>
      </c>
      <c r="F697" s="145" t="s">
        <v>963</v>
      </c>
      <c r="H697" s="146">
        <v>32.67</v>
      </c>
      <c r="I697" s="147"/>
      <c r="L697" s="143"/>
      <c r="M697" s="148"/>
      <c r="T697" s="149"/>
      <c r="AT697" s="144" t="s">
        <v>145</v>
      </c>
      <c r="AU697" s="144" t="s">
        <v>81</v>
      </c>
      <c r="AV697" s="12" t="s">
        <v>81</v>
      </c>
      <c r="AW697" s="12" t="s">
        <v>4</v>
      </c>
      <c r="AX697" s="12" t="s">
        <v>79</v>
      </c>
      <c r="AY697" s="144" t="s">
        <v>131</v>
      </c>
    </row>
    <row r="698" spans="2:65" s="1" customFormat="1" ht="24.2" customHeight="1">
      <c r="B698" s="33"/>
      <c r="C698" s="124" t="s">
        <v>964</v>
      </c>
      <c r="D698" s="124" t="s">
        <v>134</v>
      </c>
      <c r="E698" s="125" t="s">
        <v>965</v>
      </c>
      <c r="F698" s="126" t="s">
        <v>966</v>
      </c>
      <c r="G698" s="127" t="s">
        <v>344</v>
      </c>
      <c r="H698" s="128">
        <v>17</v>
      </c>
      <c r="I698" s="129"/>
      <c r="J698" s="130">
        <f>ROUND(I698*H698,2)</f>
        <v>0</v>
      </c>
      <c r="K698" s="126" t="s">
        <v>138</v>
      </c>
      <c r="L698" s="33"/>
      <c r="M698" s="131" t="s">
        <v>19</v>
      </c>
      <c r="N698" s="132" t="s">
        <v>42</v>
      </c>
      <c r="P698" s="133">
        <f>O698*H698</f>
        <v>0</v>
      </c>
      <c r="Q698" s="133">
        <v>0</v>
      </c>
      <c r="R698" s="133">
        <f>Q698*H698</f>
        <v>0</v>
      </c>
      <c r="S698" s="133">
        <v>0</v>
      </c>
      <c r="T698" s="134">
        <f>S698*H698</f>
        <v>0</v>
      </c>
      <c r="AR698" s="135" t="s">
        <v>274</v>
      </c>
      <c r="AT698" s="135" t="s">
        <v>134</v>
      </c>
      <c r="AU698" s="135" t="s">
        <v>81</v>
      </c>
      <c r="AY698" s="18" t="s">
        <v>131</v>
      </c>
      <c r="BE698" s="136">
        <f>IF(N698="základní",J698,0)</f>
        <v>0</v>
      </c>
      <c r="BF698" s="136">
        <f>IF(N698="snížená",J698,0)</f>
        <v>0</v>
      </c>
      <c r="BG698" s="136">
        <f>IF(N698="zákl. přenesená",J698,0)</f>
        <v>0</v>
      </c>
      <c r="BH698" s="136">
        <f>IF(N698="sníž. přenesená",J698,0)</f>
        <v>0</v>
      </c>
      <c r="BI698" s="136">
        <f>IF(N698="nulová",J698,0)</f>
        <v>0</v>
      </c>
      <c r="BJ698" s="18" t="s">
        <v>79</v>
      </c>
      <c r="BK698" s="136">
        <f>ROUND(I698*H698,2)</f>
        <v>0</v>
      </c>
      <c r="BL698" s="18" t="s">
        <v>274</v>
      </c>
      <c r="BM698" s="135" t="s">
        <v>967</v>
      </c>
    </row>
    <row r="699" spans="2:65" s="1" customFormat="1" ht="29.25">
      <c r="B699" s="33"/>
      <c r="D699" s="137" t="s">
        <v>141</v>
      </c>
      <c r="F699" s="138" t="s">
        <v>968</v>
      </c>
      <c r="I699" s="139"/>
      <c r="L699" s="33"/>
      <c r="M699" s="140"/>
      <c r="T699" s="54"/>
      <c r="AT699" s="18" t="s">
        <v>141</v>
      </c>
      <c r="AU699" s="18" t="s">
        <v>81</v>
      </c>
    </row>
    <row r="700" spans="2:65" s="1" customFormat="1" ht="11.25">
      <c r="B700" s="33"/>
      <c r="D700" s="141" t="s">
        <v>143</v>
      </c>
      <c r="F700" s="142" t="s">
        <v>969</v>
      </c>
      <c r="I700" s="139"/>
      <c r="L700" s="33"/>
      <c r="M700" s="140"/>
      <c r="T700" s="54"/>
      <c r="AT700" s="18" t="s">
        <v>143</v>
      </c>
      <c r="AU700" s="18" t="s">
        <v>81</v>
      </c>
    </row>
    <row r="701" spans="2:65" s="14" customFormat="1" ht="11.25">
      <c r="B701" s="157"/>
      <c r="D701" s="137" t="s">
        <v>145</v>
      </c>
      <c r="E701" s="158" t="s">
        <v>19</v>
      </c>
      <c r="F701" s="159" t="s">
        <v>348</v>
      </c>
      <c r="H701" s="158" t="s">
        <v>19</v>
      </c>
      <c r="I701" s="160"/>
      <c r="L701" s="157"/>
      <c r="M701" s="161"/>
      <c r="T701" s="162"/>
      <c r="AT701" s="158" t="s">
        <v>145</v>
      </c>
      <c r="AU701" s="158" t="s">
        <v>81</v>
      </c>
      <c r="AV701" s="14" t="s">
        <v>79</v>
      </c>
      <c r="AW701" s="14" t="s">
        <v>32</v>
      </c>
      <c r="AX701" s="14" t="s">
        <v>71</v>
      </c>
      <c r="AY701" s="158" t="s">
        <v>131</v>
      </c>
    </row>
    <row r="702" spans="2:65" s="12" customFormat="1" ht="11.25">
      <c r="B702" s="143"/>
      <c r="D702" s="137" t="s">
        <v>145</v>
      </c>
      <c r="E702" s="144" t="s">
        <v>19</v>
      </c>
      <c r="F702" s="145" t="s">
        <v>349</v>
      </c>
      <c r="H702" s="146">
        <v>8</v>
      </c>
      <c r="I702" s="147"/>
      <c r="L702" s="143"/>
      <c r="M702" s="148"/>
      <c r="T702" s="149"/>
      <c r="AT702" s="144" t="s">
        <v>145</v>
      </c>
      <c r="AU702" s="144" t="s">
        <v>81</v>
      </c>
      <c r="AV702" s="12" t="s">
        <v>81</v>
      </c>
      <c r="AW702" s="12" t="s">
        <v>32</v>
      </c>
      <c r="AX702" s="12" t="s">
        <v>71</v>
      </c>
      <c r="AY702" s="144" t="s">
        <v>131</v>
      </c>
    </row>
    <row r="703" spans="2:65" s="12" customFormat="1" ht="11.25">
      <c r="B703" s="143"/>
      <c r="D703" s="137" t="s">
        <v>145</v>
      </c>
      <c r="E703" s="144" t="s">
        <v>19</v>
      </c>
      <c r="F703" s="145" t="s">
        <v>350</v>
      </c>
      <c r="H703" s="146">
        <v>6</v>
      </c>
      <c r="I703" s="147"/>
      <c r="L703" s="143"/>
      <c r="M703" s="148"/>
      <c r="T703" s="149"/>
      <c r="AT703" s="144" t="s">
        <v>145</v>
      </c>
      <c r="AU703" s="144" t="s">
        <v>81</v>
      </c>
      <c r="AV703" s="12" t="s">
        <v>81</v>
      </c>
      <c r="AW703" s="12" t="s">
        <v>32</v>
      </c>
      <c r="AX703" s="12" t="s">
        <v>71</v>
      </c>
      <c r="AY703" s="144" t="s">
        <v>131</v>
      </c>
    </row>
    <row r="704" spans="2:65" s="12" customFormat="1" ht="11.25">
      <c r="B704" s="143"/>
      <c r="D704" s="137" t="s">
        <v>145</v>
      </c>
      <c r="E704" s="144" t="s">
        <v>19</v>
      </c>
      <c r="F704" s="145" t="s">
        <v>351</v>
      </c>
      <c r="H704" s="146">
        <v>3</v>
      </c>
      <c r="I704" s="147"/>
      <c r="L704" s="143"/>
      <c r="M704" s="148"/>
      <c r="T704" s="149"/>
      <c r="AT704" s="144" t="s">
        <v>145</v>
      </c>
      <c r="AU704" s="144" t="s">
        <v>81</v>
      </c>
      <c r="AV704" s="12" t="s">
        <v>81</v>
      </c>
      <c r="AW704" s="12" t="s">
        <v>32</v>
      </c>
      <c r="AX704" s="12" t="s">
        <v>71</v>
      </c>
      <c r="AY704" s="144" t="s">
        <v>131</v>
      </c>
    </row>
    <row r="705" spans="2:65" s="13" customFormat="1" ht="11.25">
      <c r="B705" s="150"/>
      <c r="D705" s="137" t="s">
        <v>145</v>
      </c>
      <c r="E705" s="151" t="s">
        <v>19</v>
      </c>
      <c r="F705" s="152" t="s">
        <v>168</v>
      </c>
      <c r="H705" s="153">
        <v>17</v>
      </c>
      <c r="I705" s="154"/>
      <c r="L705" s="150"/>
      <c r="M705" s="155"/>
      <c r="T705" s="156"/>
      <c r="AT705" s="151" t="s">
        <v>145</v>
      </c>
      <c r="AU705" s="151" t="s">
        <v>81</v>
      </c>
      <c r="AV705" s="13" t="s">
        <v>139</v>
      </c>
      <c r="AW705" s="13" t="s">
        <v>32</v>
      </c>
      <c r="AX705" s="13" t="s">
        <v>79</v>
      </c>
      <c r="AY705" s="151" t="s">
        <v>131</v>
      </c>
    </row>
    <row r="706" spans="2:65" s="1" customFormat="1" ht="24.2" customHeight="1">
      <c r="B706" s="33"/>
      <c r="C706" s="170" t="s">
        <v>970</v>
      </c>
      <c r="D706" s="170" t="s">
        <v>352</v>
      </c>
      <c r="E706" s="171" t="s">
        <v>971</v>
      </c>
      <c r="F706" s="172" t="s">
        <v>972</v>
      </c>
      <c r="G706" s="173" t="s">
        <v>344</v>
      </c>
      <c r="H706" s="174">
        <v>8</v>
      </c>
      <c r="I706" s="175"/>
      <c r="J706" s="176">
        <f>ROUND(I706*H706,2)</f>
        <v>0</v>
      </c>
      <c r="K706" s="172" t="s">
        <v>138</v>
      </c>
      <c r="L706" s="177"/>
      <c r="M706" s="178" t="s">
        <v>19</v>
      </c>
      <c r="N706" s="179" t="s">
        <v>42</v>
      </c>
      <c r="P706" s="133">
        <f>O706*H706</f>
        <v>0</v>
      </c>
      <c r="Q706" s="133">
        <v>1.6E-2</v>
      </c>
      <c r="R706" s="133">
        <f>Q706*H706</f>
        <v>0.128</v>
      </c>
      <c r="S706" s="133">
        <v>0</v>
      </c>
      <c r="T706" s="134">
        <f>S706*H706</f>
        <v>0</v>
      </c>
      <c r="AR706" s="135" t="s">
        <v>426</v>
      </c>
      <c r="AT706" s="135" t="s">
        <v>352</v>
      </c>
      <c r="AU706" s="135" t="s">
        <v>81</v>
      </c>
      <c r="AY706" s="18" t="s">
        <v>131</v>
      </c>
      <c r="BE706" s="136">
        <f>IF(N706="základní",J706,0)</f>
        <v>0</v>
      </c>
      <c r="BF706" s="136">
        <f>IF(N706="snížená",J706,0)</f>
        <v>0</v>
      </c>
      <c r="BG706" s="136">
        <f>IF(N706="zákl. přenesená",J706,0)</f>
        <v>0</v>
      </c>
      <c r="BH706" s="136">
        <f>IF(N706="sníž. přenesená",J706,0)</f>
        <v>0</v>
      </c>
      <c r="BI706" s="136">
        <f>IF(N706="nulová",J706,0)</f>
        <v>0</v>
      </c>
      <c r="BJ706" s="18" t="s">
        <v>79</v>
      </c>
      <c r="BK706" s="136">
        <f>ROUND(I706*H706,2)</f>
        <v>0</v>
      </c>
      <c r="BL706" s="18" t="s">
        <v>274</v>
      </c>
      <c r="BM706" s="135" t="s">
        <v>973</v>
      </c>
    </row>
    <row r="707" spans="2:65" s="1" customFormat="1" ht="19.5">
      <c r="B707" s="33"/>
      <c r="D707" s="137" t="s">
        <v>141</v>
      </c>
      <c r="F707" s="138" t="s">
        <v>972</v>
      </c>
      <c r="I707" s="139"/>
      <c r="L707" s="33"/>
      <c r="M707" s="140"/>
      <c r="T707" s="54"/>
      <c r="AT707" s="18" t="s">
        <v>141</v>
      </c>
      <c r="AU707" s="18" t="s">
        <v>81</v>
      </c>
    </row>
    <row r="708" spans="2:65" s="14" customFormat="1" ht="11.25">
      <c r="B708" s="157"/>
      <c r="D708" s="137" t="s">
        <v>145</v>
      </c>
      <c r="E708" s="158" t="s">
        <v>19</v>
      </c>
      <c r="F708" s="159" t="s">
        <v>348</v>
      </c>
      <c r="H708" s="158" t="s">
        <v>19</v>
      </c>
      <c r="I708" s="160"/>
      <c r="L708" s="157"/>
      <c r="M708" s="161"/>
      <c r="T708" s="162"/>
      <c r="AT708" s="158" t="s">
        <v>145</v>
      </c>
      <c r="AU708" s="158" t="s">
        <v>81</v>
      </c>
      <c r="AV708" s="14" t="s">
        <v>79</v>
      </c>
      <c r="AW708" s="14" t="s">
        <v>32</v>
      </c>
      <c r="AX708" s="14" t="s">
        <v>71</v>
      </c>
      <c r="AY708" s="158" t="s">
        <v>131</v>
      </c>
    </row>
    <row r="709" spans="2:65" s="12" customFormat="1" ht="11.25">
      <c r="B709" s="143"/>
      <c r="D709" s="137" t="s">
        <v>145</v>
      </c>
      <c r="E709" s="144" t="s">
        <v>19</v>
      </c>
      <c r="F709" s="145" t="s">
        <v>349</v>
      </c>
      <c r="H709" s="146">
        <v>8</v>
      </c>
      <c r="I709" s="147"/>
      <c r="L709" s="143"/>
      <c r="M709" s="148"/>
      <c r="T709" s="149"/>
      <c r="AT709" s="144" t="s">
        <v>145</v>
      </c>
      <c r="AU709" s="144" t="s">
        <v>81</v>
      </c>
      <c r="AV709" s="12" t="s">
        <v>81</v>
      </c>
      <c r="AW709" s="12" t="s">
        <v>32</v>
      </c>
      <c r="AX709" s="12" t="s">
        <v>79</v>
      </c>
      <c r="AY709" s="144" t="s">
        <v>131</v>
      </c>
    </row>
    <row r="710" spans="2:65" s="1" customFormat="1" ht="24.2" customHeight="1">
      <c r="B710" s="33"/>
      <c r="C710" s="170" t="s">
        <v>974</v>
      </c>
      <c r="D710" s="170" t="s">
        <v>352</v>
      </c>
      <c r="E710" s="171" t="s">
        <v>975</v>
      </c>
      <c r="F710" s="172" t="s">
        <v>976</v>
      </c>
      <c r="G710" s="173" t="s">
        <v>344</v>
      </c>
      <c r="H710" s="174">
        <v>6</v>
      </c>
      <c r="I710" s="175"/>
      <c r="J710" s="176">
        <f>ROUND(I710*H710,2)</f>
        <v>0</v>
      </c>
      <c r="K710" s="172" t="s">
        <v>138</v>
      </c>
      <c r="L710" s="177"/>
      <c r="M710" s="178" t="s">
        <v>19</v>
      </c>
      <c r="N710" s="179" t="s">
        <v>42</v>
      </c>
      <c r="P710" s="133">
        <f>O710*H710</f>
        <v>0</v>
      </c>
      <c r="Q710" s="133">
        <v>1.4500000000000001E-2</v>
      </c>
      <c r="R710" s="133">
        <f>Q710*H710</f>
        <v>8.7000000000000008E-2</v>
      </c>
      <c r="S710" s="133">
        <v>0</v>
      </c>
      <c r="T710" s="134">
        <f>S710*H710</f>
        <v>0</v>
      </c>
      <c r="AR710" s="135" t="s">
        <v>426</v>
      </c>
      <c r="AT710" s="135" t="s">
        <v>352</v>
      </c>
      <c r="AU710" s="135" t="s">
        <v>81</v>
      </c>
      <c r="AY710" s="18" t="s">
        <v>131</v>
      </c>
      <c r="BE710" s="136">
        <f>IF(N710="základní",J710,0)</f>
        <v>0</v>
      </c>
      <c r="BF710" s="136">
        <f>IF(N710="snížená",J710,0)</f>
        <v>0</v>
      </c>
      <c r="BG710" s="136">
        <f>IF(N710="zákl. přenesená",J710,0)</f>
        <v>0</v>
      </c>
      <c r="BH710" s="136">
        <f>IF(N710="sníž. přenesená",J710,0)</f>
        <v>0</v>
      </c>
      <c r="BI710" s="136">
        <f>IF(N710="nulová",J710,0)</f>
        <v>0</v>
      </c>
      <c r="BJ710" s="18" t="s">
        <v>79</v>
      </c>
      <c r="BK710" s="136">
        <f>ROUND(I710*H710,2)</f>
        <v>0</v>
      </c>
      <c r="BL710" s="18" t="s">
        <v>274</v>
      </c>
      <c r="BM710" s="135" t="s">
        <v>977</v>
      </c>
    </row>
    <row r="711" spans="2:65" s="1" customFormat="1" ht="19.5">
      <c r="B711" s="33"/>
      <c r="D711" s="137" t="s">
        <v>141</v>
      </c>
      <c r="F711" s="138" t="s">
        <v>976</v>
      </c>
      <c r="I711" s="139"/>
      <c r="L711" s="33"/>
      <c r="M711" s="140"/>
      <c r="T711" s="54"/>
      <c r="AT711" s="18" t="s">
        <v>141</v>
      </c>
      <c r="AU711" s="18" t="s">
        <v>81</v>
      </c>
    </row>
    <row r="712" spans="2:65" s="14" customFormat="1" ht="11.25">
      <c r="B712" s="157"/>
      <c r="D712" s="137" t="s">
        <v>145</v>
      </c>
      <c r="E712" s="158" t="s">
        <v>19</v>
      </c>
      <c r="F712" s="159" t="s">
        <v>348</v>
      </c>
      <c r="H712" s="158" t="s">
        <v>19</v>
      </c>
      <c r="I712" s="160"/>
      <c r="L712" s="157"/>
      <c r="M712" s="161"/>
      <c r="T712" s="162"/>
      <c r="AT712" s="158" t="s">
        <v>145</v>
      </c>
      <c r="AU712" s="158" t="s">
        <v>81</v>
      </c>
      <c r="AV712" s="14" t="s">
        <v>79</v>
      </c>
      <c r="AW712" s="14" t="s">
        <v>32</v>
      </c>
      <c r="AX712" s="14" t="s">
        <v>71</v>
      </c>
      <c r="AY712" s="158" t="s">
        <v>131</v>
      </c>
    </row>
    <row r="713" spans="2:65" s="12" customFormat="1" ht="11.25">
      <c r="B713" s="143"/>
      <c r="D713" s="137" t="s">
        <v>145</v>
      </c>
      <c r="E713" s="144" t="s">
        <v>19</v>
      </c>
      <c r="F713" s="145" t="s">
        <v>350</v>
      </c>
      <c r="H713" s="146">
        <v>6</v>
      </c>
      <c r="I713" s="147"/>
      <c r="L713" s="143"/>
      <c r="M713" s="148"/>
      <c r="T713" s="149"/>
      <c r="AT713" s="144" t="s">
        <v>145</v>
      </c>
      <c r="AU713" s="144" t="s">
        <v>81</v>
      </c>
      <c r="AV713" s="12" t="s">
        <v>81</v>
      </c>
      <c r="AW713" s="12" t="s">
        <v>32</v>
      </c>
      <c r="AX713" s="12" t="s">
        <v>79</v>
      </c>
      <c r="AY713" s="144" t="s">
        <v>131</v>
      </c>
    </row>
    <row r="714" spans="2:65" s="1" customFormat="1" ht="24.2" customHeight="1">
      <c r="B714" s="33"/>
      <c r="C714" s="170" t="s">
        <v>978</v>
      </c>
      <c r="D714" s="170" t="s">
        <v>352</v>
      </c>
      <c r="E714" s="171" t="s">
        <v>979</v>
      </c>
      <c r="F714" s="172" t="s">
        <v>980</v>
      </c>
      <c r="G714" s="173" t="s">
        <v>344</v>
      </c>
      <c r="H714" s="174">
        <v>3</v>
      </c>
      <c r="I714" s="175"/>
      <c r="J714" s="176">
        <f>ROUND(I714*H714,2)</f>
        <v>0</v>
      </c>
      <c r="K714" s="172" t="s">
        <v>138</v>
      </c>
      <c r="L714" s="177"/>
      <c r="M714" s="178" t="s">
        <v>19</v>
      </c>
      <c r="N714" s="179" t="s">
        <v>42</v>
      </c>
      <c r="P714" s="133">
        <f>O714*H714</f>
        <v>0</v>
      </c>
      <c r="Q714" s="133">
        <v>1.2999999999999999E-2</v>
      </c>
      <c r="R714" s="133">
        <f>Q714*H714</f>
        <v>3.9E-2</v>
      </c>
      <c r="S714" s="133">
        <v>0</v>
      </c>
      <c r="T714" s="134">
        <f>S714*H714</f>
        <v>0</v>
      </c>
      <c r="AR714" s="135" t="s">
        <v>426</v>
      </c>
      <c r="AT714" s="135" t="s">
        <v>352</v>
      </c>
      <c r="AU714" s="135" t="s">
        <v>81</v>
      </c>
      <c r="AY714" s="18" t="s">
        <v>131</v>
      </c>
      <c r="BE714" s="136">
        <f>IF(N714="základní",J714,0)</f>
        <v>0</v>
      </c>
      <c r="BF714" s="136">
        <f>IF(N714="snížená",J714,0)</f>
        <v>0</v>
      </c>
      <c r="BG714" s="136">
        <f>IF(N714="zákl. přenesená",J714,0)</f>
        <v>0</v>
      </c>
      <c r="BH714" s="136">
        <f>IF(N714="sníž. přenesená",J714,0)</f>
        <v>0</v>
      </c>
      <c r="BI714" s="136">
        <f>IF(N714="nulová",J714,0)</f>
        <v>0</v>
      </c>
      <c r="BJ714" s="18" t="s">
        <v>79</v>
      </c>
      <c r="BK714" s="136">
        <f>ROUND(I714*H714,2)</f>
        <v>0</v>
      </c>
      <c r="BL714" s="18" t="s">
        <v>274</v>
      </c>
      <c r="BM714" s="135" t="s">
        <v>981</v>
      </c>
    </row>
    <row r="715" spans="2:65" s="1" customFormat="1" ht="19.5">
      <c r="B715" s="33"/>
      <c r="D715" s="137" t="s">
        <v>141</v>
      </c>
      <c r="F715" s="138" t="s">
        <v>980</v>
      </c>
      <c r="I715" s="139"/>
      <c r="L715" s="33"/>
      <c r="M715" s="140"/>
      <c r="T715" s="54"/>
      <c r="AT715" s="18" t="s">
        <v>141</v>
      </c>
      <c r="AU715" s="18" t="s">
        <v>81</v>
      </c>
    </row>
    <row r="716" spans="2:65" s="14" customFormat="1" ht="11.25">
      <c r="B716" s="157"/>
      <c r="D716" s="137" t="s">
        <v>145</v>
      </c>
      <c r="E716" s="158" t="s">
        <v>19</v>
      </c>
      <c r="F716" s="159" t="s">
        <v>348</v>
      </c>
      <c r="H716" s="158" t="s">
        <v>19</v>
      </c>
      <c r="I716" s="160"/>
      <c r="L716" s="157"/>
      <c r="M716" s="161"/>
      <c r="T716" s="162"/>
      <c r="AT716" s="158" t="s">
        <v>145</v>
      </c>
      <c r="AU716" s="158" t="s">
        <v>81</v>
      </c>
      <c r="AV716" s="14" t="s">
        <v>79</v>
      </c>
      <c r="AW716" s="14" t="s">
        <v>32</v>
      </c>
      <c r="AX716" s="14" t="s">
        <v>71</v>
      </c>
      <c r="AY716" s="158" t="s">
        <v>131</v>
      </c>
    </row>
    <row r="717" spans="2:65" s="12" customFormat="1" ht="11.25">
      <c r="B717" s="143"/>
      <c r="D717" s="137" t="s">
        <v>145</v>
      </c>
      <c r="E717" s="144" t="s">
        <v>19</v>
      </c>
      <c r="F717" s="145" t="s">
        <v>351</v>
      </c>
      <c r="H717" s="146">
        <v>3</v>
      </c>
      <c r="I717" s="147"/>
      <c r="L717" s="143"/>
      <c r="M717" s="148"/>
      <c r="T717" s="149"/>
      <c r="AT717" s="144" t="s">
        <v>145</v>
      </c>
      <c r="AU717" s="144" t="s">
        <v>81</v>
      </c>
      <c r="AV717" s="12" t="s">
        <v>81</v>
      </c>
      <c r="AW717" s="12" t="s">
        <v>32</v>
      </c>
      <c r="AX717" s="12" t="s">
        <v>79</v>
      </c>
      <c r="AY717" s="144" t="s">
        <v>131</v>
      </c>
    </row>
    <row r="718" spans="2:65" s="1" customFormat="1" ht="24.2" customHeight="1">
      <c r="B718" s="33"/>
      <c r="C718" s="124" t="s">
        <v>982</v>
      </c>
      <c r="D718" s="124" t="s">
        <v>134</v>
      </c>
      <c r="E718" s="125" t="s">
        <v>983</v>
      </c>
      <c r="F718" s="126" t="s">
        <v>984</v>
      </c>
      <c r="G718" s="127" t="s">
        <v>344</v>
      </c>
      <c r="H718" s="128">
        <v>1</v>
      </c>
      <c r="I718" s="129"/>
      <c r="J718" s="130">
        <f>ROUND(I718*H718,2)</f>
        <v>0</v>
      </c>
      <c r="K718" s="126" t="s">
        <v>138</v>
      </c>
      <c r="L718" s="33"/>
      <c r="M718" s="131" t="s">
        <v>19</v>
      </c>
      <c r="N718" s="132" t="s">
        <v>42</v>
      </c>
      <c r="P718" s="133">
        <f>O718*H718</f>
        <v>0</v>
      </c>
      <c r="Q718" s="133">
        <v>0</v>
      </c>
      <c r="R718" s="133">
        <f>Q718*H718</f>
        <v>0</v>
      </c>
      <c r="S718" s="133">
        <v>0</v>
      </c>
      <c r="T718" s="134">
        <f>S718*H718</f>
        <v>0</v>
      </c>
      <c r="AR718" s="135" t="s">
        <v>274</v>
      </c>
      <c r="AT718" s="135" t="s">
        <v>134</v>
      </c>
      <c r="AU718" s="135" t="s">
        <v>81</v>
      </c>
      <c r="AY718" s="18" t="s">
        <v>131</v>
      </c>
      <c r="BE718" s="136">
        <f>IF(N718="základní",J718,0)</f>
        <v>0</v>
      </c>
      <c r="BF718" s="136">
        <f>IF(N718="snížená",J718,0)</f>
        <v>0</v>
      </c>
      <c r="BG718" s="136">
        <f>IF(N718="zákl. přenesená",J718,0)</f>
        <v>0</v>
      </c>
      <c r="BH718" s="136">
        <f>IF(N718="sníž. přenesená",J718,0)</f>
        <v>0</v>
      </c>
      <c r="BI718" s="136">
        <f>IF(N718="nulová",J718,0)</f>
        <v>0</v>
      </c>
      <c r="BJ718" s="18" t="s">
        <v>79</v>
      </c>
      <c r="BK718" s="136">
        <f>ROUND(I718*H718,2)</f>
        <v>0</v>
      </c>
      <c r="BL718" s="18" t="s">
        <v>274</v>
      </c>
      <c r="BM718" s="135" t="s">
        <v>985</v>
      </c>
    </row>
    <row r="719" spans="2:65" s="1" customFormat="1" ht="19.5">
      <c r="B719" s="33"/>
      <c r="D719" s="137" t="s">
        <v>141</v>
      </c>
      <c r="F719" s="138" t="s">
        <v>986</v>
      </c>
      <c r="I719" s="139"/>
      <c r="L719" s="33"/>
      <c r="M719" s="140"/>
      <c r="T719" s="54"/>
      <c r="AT719" s="18" t="s">
        <v>141</v>
      </c>
      <c r="AU719" s="18" t="s">
        <v>81</v>
      </c>
    </row>
    <row r="720" spans="2:65" s="1" customFormat="1" ht="11.25">
      <c r="B720" s="33"/>
      <c r="D720" s="141" t="s">
        <v>143</v>
      </c>
      <c r="F720" s="142" t="s">
        <v>987</v>
      </c>
      <c r="I720" s="139"/>
      <c r="L720" s="33"/>
      <c r="M720" s="140"/>
      <c r="T720" s="54"/>
      <c r="AT720" s="18" t="s">
        <v>143</v>
      </c>
      <c r="AU720" s="18" t="s">
        <v>81</v>
      </c>
    </row>
    <row r="721" spans="2:65" s="12" customFormat="1" ht="11.25">
      <c r="B721" s="143"/>
      <c r="D721" s="137" t="s">
        <v>145</v>
      </c>
      <c r="E721" s="144" t="s">
        <v>19</v>
      </c>
      <c r="F721" s="145" t="s">
        <v>370</v>
      </c>
      <c r="H721" s="146">
        <v>1</v>
      </c>
      <c r="I721" s="147"/>
      <c r="L721" s="143"/>
      <c r="M721" s="148"/>
      <c r="T721" s="149"/>
      <c r="AT721" s="144" t="s">
        <v>145</v>
      </c>
      <c r="AU721" s="144" t="s">
        <v>81</v>
      </c>
      <c r="AV721" s="12" t="s">
        <v>81</v>
      </c>
      <c r="AW721" s="12" t="s">
        <v>32</v>
      </c>
      <c r="AX721" s="12" t="s">
        <v>79</v>
      </c>
      <c r="AY721" s="144" t="s">
        <v>131</v>
      </c>
    </row>
    <row r="722" spans="2:65" s="1" customFormat="1" ht="33" customHeight="1">
      <c r="B722" s="33"/>
      <c r="C722" s="170" t="s">
        <v>988</v>
      </c>
      <c r="D722" s="170" t="s">
        <v>352</v>
      </c>
      <c r="E722" s="171" t="s">
        <v>989</v>
      </c>
      <c r="F722" s="172" t="s">
        <v>990</v>
      </c>
      <c r="G722" s="173" t="s">
        <v>344</v>
      </c>
      <c r="H722" s="174">
        <v>1</v>
      </c>
      <c r="I722" s="175"/>
      <c r="J722" s="176">
        <f>ROUND(I722*H722,2)</f>
        <v>0</v>
      </c>
      <c r="K722" s="172" t="s">
        <v>138</v>
      </c>
      <c r="L722" s="177"/>
      <c r="M722" s="178" t="s">
        <v>19</v>
      </c>
      <c r="N722" s="179" t="s">
        <v>42</v>
      </c>
      <c r="P722" s="133">
        <f>O722*H722</f>
        <v>0</v>
      </c>
      <c r="Q722" s="133">
        <v>2.1600000000000001E-2</v>
      </c>
      <c r="R722" s="133">
        <f>Q722*H722</f>
        <v>2.1600000000000001E-2</v>
      </c>
      <c r="S722" s="133">
        <v>0</v>
      </c>
      <c r="T722" s="134">
        <f>S722*H722</f>
        <v>0</v>
      </c>
      <c r="AR722" s="135" t="s">
        <v>426</v>
      </c>
      <c r="AT722" s="135" t="s">
        <v>352</v>
      </c>
      <c r="AU722" s="135" t="s">
        <v>81</v>
      </c>
      <c r="AY722" s="18" t="s">
        <v>131</v>
      </c>
      <c r="BE722" s="136">
        <f>IF(N722="základní",J722,0)</f>
        <v>0</v>
      </c>
      <c r="BF722" s="136">
        <f>IF(N722="snížená",J722,0)</f>
        <v>0</v>
      </c>
      <c r="BG722" s="136">
        <f>IF(N722="zákl. přenesená",J722,0)</f>
        <v>0</v>
      </c>
      <c r="BH722" s="136">
        <f>IF(N722="sníž. přenesená",J722,0)</f>
        <v>0</v>
      </c>
      <c r="BI722" s="136">
        <f>IF(N722="nulová",J722,0)</f>
        <v>0</v>
      </c>
      <c r="BJ722" s="18" t="s">
        <v>79</v>
      </c>
      <c r="BK722" s="136">
        <f>ROUND(I722*H722,2)</f>
        <v>0</v>
      </c>
      <c r="BL722" s="18" t="s">
        <v>274</v>
      </c>
      <c r="BM722" s="135" t="s">
        <v>991</v>
      </c>
    </row>
    <row r="723" spans="2:65" s="1" customFormat="1" ht="19.5">
      <c r="B723" s="33"/>
      <c r="D723" s="137" t="s">
        <v>141</v>
      </c>
      <c r="F723" s="138" t="s">
        <v>990</v>
      </c>
      <c r="I723" s="139"/>
      <c r="L723" s="33"/>
      <c r="M723" s="140"/>
      <c r="T723" s="54"/>
      <c r="AT723" s="18" t="s">
        <v>141</v>
      </c>
      <c r="AU723" s="18" t="s">
        <v>81</v>
      </c>
    </row>
    <row r="724" spans="2:65" s="1" customFormat="1" ht="16.5" customHeight="1">
      <c r="B724" s="33"/>
      <c r="C724" s="124" t="s">
        <v>992</v>
      </c>
      <c r="D724" s="124" t="s">
        <v>134</v>
      </c>
      <c r="E724" s="125" t="s">
        <v>993</v>
      </c>
      <c r="F724" s="126" t="s">
        <v>994</v>
      </c>
      <c r="G724" s="127" t="s">
        <v>344</v>
      </c>
      <c r="H724" s="128">
        <v>10</v>
      </c>
      <c r="I724" s="129"/>
      <c r="J724" s="130">
        <f>ROUND(I724*H724,2)</f>
        <v>0</v>
      </c>
      <c r="K724" s="126" t="s">
        <v>138</v>
      </c>
      <c r="L724" s="33"/>
      <c r="M724" s="131" t="s">
        <v>19</v>
      </c>
      <c r="N724" s="132" t="s">
        <v>42</v>
      </c>
      <c r="P724" s="133">
        <f>O724*H724</f>
        <v>0</v>
      </c>
      <c r="Q724" s="133">
        <v>0</v>
      </c>
      <c r="R724" s="133">
        <f>Q724*H724</f>
        <v>0</v>
      </c>
      <c r="S724" s="133">
        <v>0</v>
      </c>
      <c r="T724" s="134">
        <f>S724*H724</f>
        <v>0</v>
      </c>
      <c r="AR724" s="135" t="s">
        <v>274</v>
      </c>
      <c r="AT724" s="135" t="s">
        <v>134</v>
      </c>
      <c r="AU724" s="135" t="s">
        <v>81</v>
      </c>
      <c r="AY724" s="18" t="s">
        <v>131</v>
      </c>
      <c r="BE724" s="136">
        <f>IF(N724="základní",J724,0)</f>
        <v>0</v>
      </c>
      <c r="BF724" s="136">
        <f>IF(N724="snížená",J724,0)</f>
        <v>0</v>
      </c>
      <c r="BG724" s="136">
        <f>IF(N724="zákl. přenesená",J724,0)</f>
        <v>0</v>
      </c>
      <c r="BH724" s="136">
        <f>IF(N724="sníž. přenesená",J724,0)</f>
        <v>0</v>
      </c>
      <c r="BI724" s="136">
        <f>IF(N724="nulová",J724,0)</f>
        <v>0</v>
      </c>
      <c r="BJ724" s="18" t="s">
        <v>79</v>
      </c>
      <c r="BK724" s="136">
        <f>ROUND(I724*H724,2)</f>
        <v>0</v>
      </c>
      <c r="BL724" s="18" t="s">
        <v>274</v>
      </c>
      <c r="BM724" s="135" t="s">
        <v>995</v>
      </c>
    </row>
    <row r="725" spans="2:65" s="1" customFormat="1" ht="11.25">
      <c r="B725" s="33"/>
      <c r="D725" s="137" t="s">
        <v>141</v>
      </c>
      <c r="F725" s="138" t="s">
        <v>996</v>
      </c>
      <c r="I725" s="139"/>
      <c r="L725" s="33"/>
      <c r="M725" s="140"/>
      <c r="T725" s="54"/>
      <c r="AT725" s="18" t="s">
        <v>141</v>
      </c>
      <c r="AU725" s="18" t="s">
        <v>81</v>
      </c>
    </row>
    <row r="726" spans="2:65" s="1" customFormat="1" ht="11.25">
      <c r="B726" s="33"/>
      <c r="D726" s="141" t="s">
        <v>143</v>
      </c>
      <c r="F726" s="142" t="s">
        <v>997</v>
      </c>
      <c r="I726" s="139"/>
      <c r="L726" s="33"/>
      <c r="M726" s="140"/>
      <c r="T726" s="54"/>
      <c r="AT726" s="18" t="s">
        <v>143</v>
      </c>
      <c r="AU726" s="18" t="s">
        <v>81</v>
      </c>
    </row>
    <row r="727" spans="2:65" s="12" customFormat="1" ht="11.25">
      <c r="B727" s="143"/>
      <c r="D727" s="137" t="s">
        <v>145</v>
      </c>
      <c r="E727" s="144" t="s">
        <v>19</v>
      </c>
      <c r="F727" s="145" t="s">
        <v>998</v>
      </c>
      <c r="H727" s="146">
        <v>10</v>
      </c>
      <c r="I727" s="147"/>
      <c r="L727" s="143"/>
      <c r="M727" s="148"/>
      <c r="T727" s="149"/>
      <c r="AT727" s="144" t="s">
        <v>145</v>
      </c>
      <c r="AU727" s="144" t="s">
        <v>81</v>
      </c>
      <c r="AV727" s="12" t="s">
        <v>81</v>
      </c>
      <c r="AW727" s="12" t="s">
        <v>32</v>
      </c>
      <c r="AX727" s="12" t="s">
        <v>79</v>
      </c>
      <c r="AY727" s="144" t="s">
        <v>131</v>
      </c>
    </row>
    <row r="728" spans="2:65" s="1" customFormat="1" ht="24.2" customHeight="1">
      <c r="B728" s="33"/>
      <c r="C728" s="170" t="s">
        <v>999</v>
      </c>
      <c r="D728" s="170" t="s">
        <v>352</v>
      </c>
      <c r="E728" s="171" t="s">
        <v>1000</v>
      </c>
      <c r="F728" s="172" t="s">
        <v>1001</v>
      </c>
      <c r="G728" s="173" t="s">
        <v>344</v>
      </c>
      <c r="H728" s="174">
        <v>10</v>
      </c>
      <c r="I728" s="175"/>
      <c r="J728" s="176">
        <f>ROUND(I728*H728,2)</f>
        <v>0</v>
      </c>
      <c r="K728" s="172" t="s">
        <v>138</v>
      </c>
      <c r="L728" s="177"/>
      <c r="M728" s="178" t="s">
        <v>19</v>
      </c>
      <c r="N728" s="179" t="s">
        <v>42</v>
      </c>
      <c r="P728" s="133">
        <f>O728*H728</f>
        <v>0</v>
      </c>
      <c r="Q728" s="133">
        <v>2.7999999999999998E-4</v>
      </c>
      <c r="R728" s="133">
        <f>Q728*H728</f>
        <v>2.7999999999999995E-3</v>
      </c>
      <c r="S728" s="133">
        <v>0</v>
      </c>
      <c r="T728" s="134">
        <f>S728*H728</f>
        <v>0</v>
      </c>
      <c r="AR728" s="135" t="s">
        <v>426</v>
      </c>
      <c r="AT728" s="135" t="s">
        <v>352</v>
      </c>
      <c r="AU728" s="135" t="s">
        <v>81</v>
      </c>
      <c r="AY728" s="18" t="s">
        <v>131</v>
      </c>
      <c r="BE728" s="136">
        <f>IF(N728="základní",J728,0)</f>
        <v>0</v>
      </c>
      <c r="BF728" s="136">
        <f>IF(N728="snížená",J728,0)</f>
        <v>0</v>
      </c>
      <c r="BG728" s="136">
        <f>IF(N728="zákl. přenesená",J728,0)</f>
        <v>0</v>
      </c>
      <c r="BH728" s="136">
        <f>IF(N728="sníž. přenesená",J728,0)</f>
        <v>0</v>
      </c>
      <c r="BI728" s="136">
        <f>IF(N728="nulová",J728,0)</f>
        <v>0</v>
      </c>
      <c r="BJ728" s="18" t="s">
        <v>79</v>
      </c>
      <c r="BK728" s="136">
        <f>ROUND(I728*H728,2)</f>
        <v>0</v>
      </c>
      <c r="BL728" s="18" t="s">
        <v>274</v>
      </c>
      <c r="BM728" s="135" t="s">
        <v>1002</v>
      </c>
    </row>
    <row r="729" spans="2:65" s="1" customFormat="1" ht="11.25">
      <c r="B729" s="33"/>
      <c r="D729" s="137" t="s">
        <v>141</v>
      </c>
      <c r="F729" s="138" t="s">
        <v>1001</v>
      </c>
      <c r="I729" s="139"/>
      <c r="L729" s="33"/>
      <c r="M729" s="140"/>
      <c r="T729" s="54"/>
      <c r="AT729" s="18" t="s">
        <v>141</v>
      </c>
      <c r="AU729" s="18" t="s">
        <v>81</v>
      </c>
    </row>
    <row r="730" spans="2:65" s="1" customFormat="1" ht="21.75" customHeight="1">
      <c r="B730" s="33"/>
      <c r="C730" s="124" t="s">
        <v>1003</v>
      </c>
      <c r="D730" s="124" t="s">
        <v>134</v>
      </c>
      <c r="E730" s="125" t="s">
        <v>1004</v>
      </c>
      <c r="F730" s="126" t="s">
        <v>1005</v>
      </c>
      <c r="G730" s="127" t="s">
        <v>344</v>
      </c>
      <c r="H730" s="128">
        <v>17</v>
      </c>
      <c r="I730" s="129"/>
      <c r="J730" s="130">
        <f>ROUND(I730*H730,2)</f>
        <v>0</v>
      </c>
      <c r="K730" s="126" t="s">
        <v>138</v>
      </c>
      <c r="L730" s="33"/>
      <c r="M730" s="131" t="s">
        <v>19</v>
      </c>
      <c r="N730" s="132" t="s">
        <v>42</v>
      </c>
      <c r="P730" s="133">
        <f>O730*H730</f>
        <v>0</v>
      </c>
      <c r="Q730" s="133">
        <v>0</v>
      </c>
      <c r="R730" s="133">
        <f>Q730*H730</f>
        <v>0</v>
      </c>
      <c r="S730" s="133">
        <v>0</v>
      </c>
      <c r="T730" s="134">
        <f>S730*H730</f>
        <v>0</v>
      </c>
      <c r="AR730" s="135" t="s">
        <v>274</v>
      </c>
      <c r="AT730" s="135" t="s">
        <v>134</v>
      </c>
      <c r="AU730" s="135" t="s">
        <v>81</v>
      </c>
      <c r="AY730" s="18" t="s">
        <v>131</v>
      </c>
      <c r="BE730" s="136">
        <f>IF(N730="základní",J730,0)</f>
        <v>0</v>
      </c>
      <c r="BF730" s="136">
        <f>IF(N730="snížená",J730,0)</f>
        <v>0</v>
      </c>
      <c r="BG730" s="136">
        <f>IF(N730="zákl. přenesená",J730,0)</f>
        <v>0</v>
      </c>
      <c r="BH730" s="136">
        <f>IF(N730="sníž. přenesená",J730,0)</f>
        <v>0</v>
      </c>
      <c r="BI730" s="136">
        <f>IF(N730="nulová",J730,0)</f>
        <v>0</v>
      </c>
      <c r="BJ730" s="18" t="s">
        <v>79</v>
      </c>
      <c r="BK730" s="136">
        <f>ROUND(I730*H730,2)</f>
        <v>0</v>
      </c>
      <c r="BL730" s="18" t="s">
        <v>274</v>
      </c>
      <c r="BM730" s="135" t="s">
        <v>1006</v>
      </c>
    </row>
    <row r="731" spans="2:65" s="1" customFormat="1" ht="19.5">
      <c r="B731" s="33"/>
      <c r="D731" s="137" t="s">
        <v>141</v>
      </c>
      <c r="F731" s="138" t="s">
        <v>1007</v>
      </c>
      <c r="I731" s="139"/>
      <c r="L731" s="33"/>
      <c r="M731" s="140"/>
      <c r="T731" s="54"/>
      <c r="AT731" s="18" t="s">
        <v>141</v>
      </c>
      <c r="AU731" s="18" t="s">
        <v>81</v>
      </c>
    </row>
    <row r="732" spans="2:65" s="1" customFormat="1" ht="11.25">
      <c r="B732" s="33"/>
      <c r="D732" s="141" t="s">
        <v>143</v>
      </c>
      <c r="F732" s="142" t="s">
        <v>1008</v>
      </c>
      <c r="I732" s="139"/>
      <c r="L732" s="33"/>
      <c r="M732" s="140"/>
      <c r="T732" s="54"/>
      <c r="AT732" s="18" t="s">
        <v>143</v>
      </c>
      <c r="AU732" s="18" t="s">
        <v>81</v>
      </c>
    </row>
    <row r="733" spans="2:65" s="14" customFormat="1" ht="11.25">
      <c r="B733" s="157"/>
      <c r="D733" s="137" t="s">
        <v>145</v>
      </c>
      <c r="E733" s="158" t="s">
        <v>19</v>
      </c>
      <c r="F733" s="159" t="s">
        <v>348</v>
      </c>
      <c r="H733" s="158" t="s">
        <v>19</v>
      </c>
      <c r="I733" s="160"/>
      <c r="L733" s="157"/>
      <c r="M733" s="161"/>
      <c r="T733" s="162"/>
      <c r="AT733" s="158" t="s">
        <v>145</v>
      </c>
      <c r="AU733" s="158" t="s">
        <v>81</v>
      </c>
      <c r="AV733" s="14" t="s">
        <v>79</v>
      </c>
      <c r="AW733" s="14" t="s">
        <v>32</v>
      </c>
      <c r="AX733" s="14" t="s">
        <v>71</v>
      </c>
      <c r="AY733" s="158" t="s">
        <v>131</v>
      </c>
    </row>
    <row r="734" spans="2:65" s="12" customFormat="1" ht="11.25">
      <c r="B734" s="143"/>
      <c r="D734" s="137" t="s">
        <v>145</v>
      </c>
      <c r="E734" s="144" t="s">
        <v>19</v>
      </c>
      <c r="F734" s="145" t="s">
        <v>349</v>
      </c>
      <c r="H734" s="146">
        <v>8</v>
      </c>
      <c r="I734" s="147"/>
      <c r="L734" s="143"/>
      <c r="M734" s="148"/>
      <c r="T734" s="149"/>
      <c r="AT734" s="144" t="s">
        <v>145</v>
      </c>
      <c r="AU734" s="144" t="s">
        <v>81</v>
      </c>
      <c r="AV734" s="12" t="s">
        <v>81</v>
      </c>
      <c r="AW734" s="12" t="s">
        <v>32</v>
      </c>
      <c r="AX734" s="12" t="s">
        <v>71</v>
      </c>
      <c r="AY734" s="144" t="s">
        <v>131</v>
      </c>
    </row>
    <row r="735" spans="2:65" s="12" customFormat="1" ht="11.25">
      <c r="B735" s="143"/>
      <c r="D735" s="137" t="s">
        <v>145</v>
      </c>
      <c r="E735" s="144" t="s">
        <v>19</v>
      </c>
      <c r="F735" s="145" t="s">
        <v>350</v>
      </c>
      <c r="H735" s="146">
        <v>6</v>
      </c>
      <c r="I735" s="147"/>
      <c r="L735" s="143"/>
      <c r="M735" s="148"/>
      <c r="T735" s="149"/>
      <c r="AT735" s="144" t="s">
        <v>145</v>
      </c>
      <c r="AU735" s="144" t="s">
        <v>81</v>
      </c>
      <c r="AV735" s="12" t="s">
        <v>81</v>
      </c>
      <c r="AW735" s="12" t="s">
        <v>32</v>
      </c>
      <c r="AX735" s="12" t="s">
        <v>71</v>
      </c>
      <c r="AY735" s="144" t="s">
        <v>131</v>
      </c>
    </row>
    <row r="736" spans="2:65" s="12" customFormat="1" ht="11.25">
      <c r="B736" s="143"/>
      <c r="D736" s="137" t="s">
        <v>145</v>
      </c>
      <c r="E736" s="144" t="s">
        <v>19</v>
      </c>
      <c r="F736" s="145" t="s">
        <v>351</v>
      </c>
      <c r="H736" s="146">
        <v>3</v>
      </c>
      <c r="I736" s="147"/>
      <c r="L736" s="143"/>
      <c r="M736" s="148"/>
      <c r="T736" s="149"/>
      <c r="AT736" s="144" t="s">
        <v>145</v>
      </c>
      <c r="AU736" s="144" t="s">
        <v>81</v>
      </c>
      <c r="AV736" s="12" t="s">
        <v>81</v>
      </c>
      <c r="AW736" s="12" t="s">
        <v>32</v>
      </c>
      <c r="AX736" s="12" t="s">
        <v>71</v>
      </c>
      <c r="AY736" s="144" t="s">
        <v>131</v>
      </c>
    </row>
    <row r="737" spans="2:65" s="13" customFormat="1" ht="11.25">
      <c r="B737" s="150"/>
      <c r="D737" s="137" t="s">
        <v>145</v>
      </c>
      <c r="E737" s="151" t="s">
        <v>19</v>
      </c>
      <c r="F737" s="152" t="s">
        <v>168</v>
      </c>
      <c r="H737" s="153">
        <v>17</v>
      </c>
      <c r="I737" s="154"/>
      <c r="L737" s="150"/>
      <c r="M737" s="155"/>
      <c r="T737" s="156"/>
      <c r="AT737" s="151" t="s">
        <v>145</v>
      </c>
      <c r="AU737" s="151" t="s">
        <v>81</v>
      </c>
      <c r="AV737" s="13" t="s">
        <v>139</v>
      </c>
      <c r="AW737" s="13" t="s">
        <v>32</v>
      </c>
      <c r="AX737" s="13" t="s">
        <v>79</v>
      </c>
      <c r="AY737" s="151" t="s">
        <v>131</v>
      </c>
    </row>
    <row r="738" spans="2:65" s="1" customFormat="1" ht="16.5" customHeight="1">
      <c r="B738" s="33"/>
      <c r="C738" s="170" t="s">
        <v>1009</v>
      </c>
      <c r="D738" s="170" t="s">
        <v>352</v>
      </c>
      <c r="E738" s="171" t="s">
        <v>1010</v>
      </c>
      <c r="F738" s="172" t="s">
        <v>1011</v>
      </c>
      <c r="G738" s="173" t="s">
        <v>344</v>
      </c>
      <c r="H738" s="174">
        <v>13</v>
      </c>
      <c r="I738" s="175"/>
      <c r="J738" s="176">
        <f>ROUND(I738*H738,2)</f>
        <v>0</v>
      </c>
      <c r="K738" s="172" t="s">
        <v>138</v>
      </c>
      <c r="L738" s="177"/>
      <c r="M738" s="178" t="s">
        <v>19</v>
      </c>
      <c r="N738" s="179" t="s">
        <v>42</v>
      </c>
      <c r="P738" s="133">
        <f>O738*H738</f>
        <v>0</v>
      </c>
      <c r="Q738" s="133">
        <v>2.2000000000000001E-3</v>
      </c>
      <c r="R738" s="133">
        <f>Q738*H738</f>
        <v>2.86E-2</v>
      </c>
      <c r="S738" s="133">
        <v>0</v>
      </c>
      <c r="T738" s="134">
        <f>S738*H738</f>
        <v>0</v>
      </c>
      <c r="AR738" s="135" t="s">
        <v>426</v>
      </c>
      <c r="AT738" s="135" t="s">
        <v>352</v>
      </c>
      <c r="AU738" s="135" t="s">
        <v>81</v>
      </c>
      <c r="AY738" s="18" t="s">
        <v>131</v>
      </c>
      <c r="BE738" s="136">
        <f>IF(N738="základní",J738,0)</f>
        <v>0</v>
      </c>
      <c r="BF738" s="136">
        <f>IF(N738="snížená",J738,0)</f>
        <v>0</v>
      </c>
      <c r="BG738" s="136">
        <f>IF(N738="zákl. přenesená",J738,0)</f>
        <v>0</v>
      </c>
      <c r="BH738" s="136">
        <f>IF(N738="sníž. přenesená",J738,0)</f>
        <v>0</v>
      </c>
      <c r="BI738" s="136">
        <f>IF(N738="nulová",J738,0)</f>
        <v>0</v>
      </c>
      <c r="BJ738" s="18" t="s">
        <v>79</v>
      </c>
      <c r="BK738" s="136">
        <f>ROUND(I738*H738,2)</f>
        <v>0</v>
      </c>
      <c r="BL738" s="18" t="s">
        <v>274</v>
      </c>
      <c r="BM738" s="135" t="s">
        <v>1012</v>
      </c>
    </row>
    <row r="739" spans="2:65" s="1" customFormat="1" ht="11.25">
      <c r="B739" s="33"/>
      <c r="D739" s="137" t="s">
        <v>141</v>
      </c>
      <c r="F739" s="138" t="s">
        <v>1011</v>
      </c>
      <c r="I739" s="139"/>
      <c r="L739" s="33"/>
      <c r="M739" s="140"/>
      <c r="T739" s="54"/>
      <c r="AT739" s="18" t="s">
        <v>141</v>
      </c>
      <c r="AU739" s="18" t="s">
        <v>81</v>
      </c>
    </row>
    <row r="740" spans="2:65" s="1" customFormat="1" ht="16.5" customHeight="1">
      <c r="B740" s="33"/>
      <c r="C740" s="170" t="s">
        <v>1013</v>
      </c>
      <c r="D740" s="170" t="s">
        <v>352</v>
      </c>
      <c r="E740" s="171" t="s">
        <v>1014</v>
      </c>
      <c r="F740" s="172" t="s">
        <v>1015</v>
      </c>
      <c r="G740" s="173" t="s">
        <v>344</v>
      </c>
      <c r="H740" s="174">
        <v>4</v>
      </c>
      <c r="I740" s="175"/>
      <c r="J740" s="176">
        <f>ROUND(I740*H740,2)</f>
        <v>0</v>
      </c>
      <c r="K740" s="172" t="s">
        <v>138</v>
      </c>
      <c r="L740" s="177"/>
      <c r="M740" s="178" t="s">
        <v>19</v>
      </c>
      <c r="N740" s="179" t="s">
        <v>42</v>
      </c>
      <c r="P740" s="133">
        <f>O740*H740</f>
        <v>0</v>
      </c>
      <c r="Q740" s="133">
        <v>2.2000000000000001E-3</v>
      </c>
      <c r="R740" s="133">
        <f>Q740*H740</f>
        <v>8.8000000000000005E-3</v>
      </c>
      <c r="S740" s="133">
        <v>0</v>
      </c>
      <c r="T740" s="134">
        <f>S740*H740</f>
        <v>0</v>
      </c>
      <c r="AR740" s="135" t="s">
        <v>426</v>
      </c>
      <c r="AT740" s="135" t="s">
        <v>352</v>
      </c>
      <c r="AU740" s="135" t="s">
        <v>81</v>
      </c>
      <c r="AY740" s="18" t="s">
        <v>131</v>
      </c>
      <c r="BE740" s="136">
        <f>IF(N740="základní",J740,0)</f>
        <v>0</v>
      </c>
      <c r="BF740" s="136">
        <f>IF(N740="snížená",J740,0)</f>
        <v>0</v>
      </c>
      <c r="BG740" s="136">
        <f>IF(N740="zákl. přenesená",J740,0)</f>
        <v>0</v>
      </c>
      <c r="BH740" s="136">
        <f>IF(N740="sníž. přenesená",J740,0)</f>
        <v>0</v>
      </c>
      <c r="BI740" s="136">
        <f>IF(N740="nulová",J740,0)</f>
        <v>0</v>
      </c>
      <c r="BJ740" s="18" t="s">
        <v>79</v>
      </c>
      <c r="BK740" s="136">
        <f>ROUND(I740*H740,2)</f>
        <v>0</v>
      </c>
      <c r="BL740" s="18" t="s">
        <v>274</v>
      </c>
      <c r="BM740" s="135" t="s">
        <v>1016</v>
      </c>
    </row>
    <row r="741" spans="2:65" s="1" customFormat="1" ht="11.25">
      <c r="B741" s="33"/>
      <c r="D741" s="137" t="s">
        <v>141</v>
      </c>
      <c r="F741" s="138" t="s">
        <v>1015</v>
      </c>
      <c r="I741" s="139"/>
      <c r="L741" s="33"/>
      <c r="M741" s="140"/>
      <c r="T741" s="54"/>
      <c r="AT741" s="18" t="s">
        <v>141</v>
      </c>
      <c r="AU741" s="18" t="s">
        <v>81</v>
      </c>
    </row>
    <row r="742" spans="2:65" s="1" customFormat="1" ht="21.75" customHeight="1">
      <c r="B742" s="33"/>
      <c r="C742" s="124" t="s">
        <v>1017</v>
      </c>
      <c r="D742" s="124" t="s">
        <v>134</v>
      </c>
      <c r="E742" s="125" t="s">
        <v>1018</v>
      </c>
      <c r="F742" s="126" t="s">
        <v>1019</v>
      </c>
      <c r="G742" s="127" t="s">
        <v>344</v>
      </c>
      <c r="H742" s="128">
        <v>1</v>
      </c>
      <c r="I742" s="129"/>
      <c r="J742" s="130">
        <f>ROUND(I742*H742,2)</f>
        <v>0</v>
      </c>
      <c r="K742" s="126" t="s">
        <v>138</v>
      </c>
      <c r="L742" s="33"/>
      <c r="M742" s="131" t="s">
        <v>19</v>
      </c>
      <c r="N742" s="132" t="s">
        <v>42</v>
      </c>
      <c r="P742" s="133">
        <f>O742*H742</f>
        <v>0</v>
      </c>
      <c r="Q742" s="133">
        <v>0</v>
      </c>
      <c r="R742" s="133">
        <f>Q742*H742</f>
        <v>0</v>
      </c>
      <c r="S742" s="133">
        <v>0</v>
      </c>
      <c r="T742" s="134">
        <f>S742*H742</f>
        <v>0</v>
      </c>
      <c r="AR742" s="135" t="s">
        <v>274</v>
      </c>
      <c r="AT742" s="135" t="s">
        <v>134</v>
      </c>
      <c r="AU742" s="135" t="s">
        <v>81</v>
      </c>
      <c r="AY742" s="18" t="s">
        <v>131</v>
      </c>
      <c r="BE742" s="136">
        <f>IF(N742="základní",J742,0)</f>
        <v>0</v>
      </c>
      <c r="BF742" s="136">
        <f>IF(N742="snížená",J742,0)</f>
        <v>0</v>
      </c>
      <c r="BG742" s="136">
        <f>IF(N742="zákl. přenesená",J742,0)</f>
        <v>0</v>
      </c>
      <c r="BH742" s="136">
        <f>IF(N742="sníž. přenesená",J742,0)</f>
        <v>0</v>
      </c>
      <c r="BI742" s="136">
        <f>IF(N742="nulová",J742,0)</f>
        <v>0</v>
      </c>
      <c r="BJ742" s="18" t="s">
        <v>79</v>
      </c>
      <c r="BK742" s="136">
        <f>ROUND(I742*H742,2)</f>
        <v>0</v>
      </c>
      <c r="BL742" s="18" t="s">
        <v>274</v>
      </c>
      <c r="BM742" s="135" t="s">
        <v>1020</v>
      </c>
    </row>
    <row r="743" spans="2:65" s="1" customFormat="1" ht="19.5">
      <c r="B743" s="33"/>
      <c r="D743" s="137" t="s">
        <v>141</v>
      </c>
      <c r="F743" s="138" t="s">
        <v>1021</v>
      </c>
      <c r="I743" s="139"/>
      <c r="L743" s="33"/>
      <c r="M743" s="140"/>
      <c r="T743" s="54"/>
      <c r="AT743" s="18" t="s">
        <v>141</v>
      </c>
      <c r="AU743" s="18" t="s">
        <v>81</v>
      </c>
    </row>
    <row r="744" spans="2:65" s="1" customFormat="1" ht="11.25">
      <c r="B744" s="33"/>
      <c r="D744" s="141" t="s">
        <v>143</v>
      </c>
      <c r="F744" s="142" t="s">
        <v>1022</v>
      </c>
      <c r="I744" s="139"/>
      <c r="L744" s="33"/>
      <c r="M744" s="140"/>
      <c r="T744" s="54"/>
      <c r="AT744" s="18" t="s">
        <v>143</v>
      </c>
      <c r="AU744" s="18" t="s">
        <v>81</v>
      </c>
    </row>
    <row r="745" spans="2:65" s="12" customFormat="1" ht="11.25">
      <c r="B745" s="143"/>
      <c r="D745" s="137" t="s">
        <v>145</v>
      </c>
      <c r="E745" s="144" t="s">
        <v>19</v>
      </c>
      <c r="F745" s="145" t="s">
        <v>370</v>
      </c>
      <c r="H745" s="146">
        <v>1</v>
      </c>
      <c r="I745" s="147"/>
      <c r="L745" s="143"/>
      <c r="M745" s="148"/>
      <c r="T745" s="149"/>
      <c r="AT745" s="144" t="s">
        <v>145</v>
      </c>
      <c r="AU745" s="144" t="s">
        <v>81</v>
      </c>
      <c r="AV745" s="12" t="s">
        <v>81</v>
      </c>
      <c r="AW745" s="12" t="s">
        <v>32</v>
      </c>
      <c r="AX745" s="12" t="s">
        <v>79</v>
      </c>
      <c r="AY745" s="144" t="s">
        <v>131</v>
      </c>
    </row>
    <row r="746" spans="2:65" s="1" customFormat="1" ht="24.2" customHeight="1">
      <c r="B746" s="33"/>
      <c r="C746" s="170" t="s">
        <v>1023</v>
      </c>
      <c r="D746" s="170" t="s">
        <v>352</v>
      </c>
      <c r="E746" s="171" t="s">
        <v>1024</v>
      </c>
      <c r="F746" s="172" t="s">
        <v>1025</v>
      </c>
      <c r="G746" s="173" t="s">
        <v>344</v>
      </c>
      <c r="H746" s="174">
        <v>1</v>
      </c>
      <c r="I746" s="175"/>
      <c r="J746" s="176">
        <f>ROUND(I746*H746,2)</f>
        <v>0</v>
      </c>
      <c r="K746" s="172" t="s">
        <v>138</v>
      </c>
      <c r="L746" s="177"/>
      <c r="M746" s="178" t="s">
        <v>19</v>
      </c>
      <c r="N746" s="179" t="s">
        <v>42</v>
      </c>
      <c r="P746" s="133">
        <f>O746*H746</f>
        <v>0</v>
      </c>
      <c r="Q746" s="133">
        <v>2.2000000000000001E-3</v>
      </c>
      <c r="R746" s="133">
        <f>Q746*H746</f>
        <v>2.2000000000000001E-3</v>
      </c>
      <c r="S746" s="133">
        <v>0</v>
      </c>
      <c r="T746" s="134">
        <f>S746*H746</f>
        <v>0</v>
      </c>
      <c r="AR746" s="135" t="s">
        <v>426</v>
      </c>
      <c r="AT746" s="135" t="s">
        <v>352</v>
      </c>
      <c r="AU746" s="135" t="s">
        <v>81</v>
      </c>
      <c r="AY746" s="18" t="s">
        <v>131</v>
      </c>
      <c r="BE746" s="136">
        <f>IF(N746="základní",J746,0)</f>
        <v>0</v>
      </c>
      <c r="BF746" s="136">
        <f>IF(N746="snížená",J746,0)</f>
        <v>0</v>
      </c>
      <c r="BG746" s="136">
        <f>IF(N746="zákl. přenesená",J746,0)</f>
        <v>0</v>
      </c>
      <c r="BH746" s="136">
        <f>IF(N746="sníž. přenesená",J746,0)</f>
        <v>0</v>
      </c>
      <c r="BI746" s="136">
        <f>IF(N746="nulová",J746,0)</f>
        <v>0</v>
      </c>
      <c r="BJ746" s="18" t="s">
        <v>79</v>
      </c>
      <c r="BK746" s="136">
        <f>ROUND(I746*H746,2)</f>
        <v>0</v>
      </c>
      <c r="BL746" s="18" t="s">
        <v>274</v>
      </c>
      <c r="BM746" s="135" t="s">
        <v>1026</v>
      </c>
    </row>
    <row r="747" spans="2:65" s="1" customFormat="1" ht="11.25">
      <c r="B747" s="33"/>
      <c r="D747" s="137" t="s">
        <v>141</v>
      </c>
      <c r="F747" s="138" t="s">
        <v>1025</v>
      </c>
      <c r="I747" s="139"/>
      <c r="L747" s="33"/>
      <c r="M747" s="140"/>
      <c r="T747" s="54"/>
      <c r="AT747" s="18" t="s">
        <v>141</v>
      </c>
      <c r="AU747" s="18" t="s">
        <v>81</v>
      </c>
    </row>
    <row r="748" spans="2:65" s="1" customFormat="1" ht="24.2" customHeight="1">
      <c r="B748" s="33"/>
      <c r="C748" s="124" t="s">
        <v>1027</v>
      </c>
      <c r="D748" s="124" t="s">
        <v>134</v>
      </c>
      <c r="E748" s="125" t="s">
        <v>1028</v>
      </c>
      <c r="F748" s="126" t="s">
        <v>1029</v>
      </c>
      <c r="G748" s="127" t="s">
        <v>344</v>
      </c>
      <c r="H748" s="128">
        <v>18</v>
      </c>
      <c r="I748" s="129"/>
      <c r="J748" s="130">
        <f>ROUND(I748*H748,2)</f>
        <v>0</v>
      </c>
      <c r="K748" s="126" t="s">
        <v>138</v>
      </c>
      <c r="L748" s="33"/>
      <c r="M748" s="131" t="s">
        <v>19</v>
      </c>
      <c r="N748" s="132" t="s">
        <v>42</v>
      </c>
      <c r="P748" s="133">
        <f>O748*H748</f>
        <v>0</v>
      </c>
      <c r="Q748" s="133">
        <v>0</v>
      </c>
      <c r="R748" s="133">
        <f>Q748*H748</f>
        <v>0</v>
      </c>
      <c r="S748" s="133">
        <v>0</v>
      </c>
      <c r="T748" s="134">
        <f>S748*H748</f>
        <v>0</v>
      </c>
      <c r="AR748" s="135" t="s">
        <v>274</v>
      </c>
      <c r="AT748" s="135" t="s">
        <v>134</v>
      </c>
      <c r="AU748" s="135" t="s">
        <v>81</v>
      </c>
      <c r="AY748" s="18" t="s">
        <v>131</v>
      </c>
      <c r="BE748" s="136">
        <f>IF(N748="základní",J748,0)</f>
        <v>0</v>
      </c>
      <c r="BF748" s="136">
        <f>IF(N748="snížená",J748,0)</f>
        <v>0</v>
      </c>
      <c r="BG748" s="136">
        <f>IF(N748="zákl. přenesená",J748,0)</f>
        <v>0</v>
      </c>
      <c r="BH748" s="136">
        <f>IF(N748="sníž. přenesená",J748,0)</f>
        <v>0</v>
      </c>
      <c r="BI748" s="136">
        <f>IF(N748="nulová",J748,0)</f>
        <v>0</v>
      </c>
      <c r="BJ748" s="18" t="s">
        <v>79</v>
      </c>
      <c r="BK748" s="136">
        <f>ROUND(I748*H748,2)</f>
        <v>0</v>
      </c>
      <c r="BL748" s="18" t="s">
        <v>274</v>
      </c>
      <c r="BM748" s="135" t="s">
        <v>1030</v>
      </c>
    </row>
    <row r="749" spans="2:65" s="1" customFormat="1" ht="19.5">
      <c r="B749" s="33"/>
      <c r="D749" s="137" t="s">
        <v>141</v>
      </c>
      <c r="F749" s="138" t="s">
        <v>1031</v>
      </c>
      <c r="I749" s="139"/>
      <c r="L749" s="33"/>
      <c r="M749" s="140"/>
      <c r="T749" s="54"/>
      <c r="AT749" s="18" t="s">
        <v>141</v>
      </c>
      <c r="AU749" s="18" t="s">
        <v>81</v>
      </c>
    </row>
    <row r="750" spans="2:65" s="1" customFormat="1" ht="11.25">
      <c r="B750" s="33"/>
      <c r="D750" s="141" t="s">
        <v>143</v>
      </c>
      <c r="F750" s="142" t="s">
        <v>1032</v>
      </c>
      <c r="I750" s="139"/>
      <c r="L750" s="33"/>
      <c r="M750" s="140"/>
      <c r="T750" s="54"/>
      <c r="AT750" s="18" t="s">
        <v>143</v>
      </c>
      <c r="AU750" s="18" t="s">
        <v>81</v>
      </c>
    </row>
    <row r="751" spans="2:65" s="1" customFormat="1" ht="24.2" customHeight="1">
      <c r="B751" s="33"/>
      <c r="C751" s="170" t="s">
        <v>1033</v>
      </c>
      <c r="D751" s="170" t="s">
        <v>352</v>
      </c>
      <c r="E751" s="171" t="s">
        <v>1034</v>
      </c>
      <c r="F751" s="172" t="s">
        <v>1035</v>
      </c>
      <c r="G751" s="173" t="s">
        <v>208</v>
      </c>
      <c r="H751" s="174">
        <v>14.52</v>
      </c>
      <c r="I751" s="175"/>
      <c r="J751" s="176">
        <f>ROUND(I751*H751,2)</f>
        <v>0</v>
      </c>
      <c r="K751" s="172" t="s">
        <v>138</v>
      </c>
      <c r="L751" s="177"/>
      <c r="M751" s="178" t="s">
        <v>19</v>
      </c>
      <c r="N751" s="179" t="s">
        <v>42</v>
      </c>
      <c r="P751" s="133">
        <f>O751*H751</f>
        <v>0</v>
      </c>
      <c r="Q751" s="133">
        <v>1.7000000000000001E-4</v>
      </c>
      <c r="R751" s="133">
        <f>Q751*H751</f>
        <v>2.4683999999999999E-3</v>
      </c>
      <c r="S751" s="133">
        <v>0</v>
      </c>
      <c r="T751" s="134">
        <f>S751*H751</f>
        <v>0</v>
      </c>
      <c r="AR751" s="135" t="s">
        <v>426</v>
      </c>
      <c r="AT751" s="135" t="s">
        <v>352</v>
      </c>
      <c r="AU751" s="135" t="s">
        <v>81</v>
      </c>
      <c r="AY751" s="18" t="s">
        <v>131</v>
      </c>
      <c r="BE751" s="136">
        <f>IF(N751="základní",J751,0)</f>
        <v>0</v>
      </c>
      <c r="BF751" s="136">
        <f>IF(N751="snížená",J751,0)</f>
        <v>0</v>
      </c>
      <c r="BG751" s="136">
        <f>IF(N751="zákl. přenesená",J751,0)</f>
        <v>0</v>
      </c>
      <c r="BH751" s="136">
        <f>IF(N751="sníž. přenesená",J751,0)</f>
        <v>0</v>
      </c>
      <c r="BI751" s="136">
        <f>IF(N751="nulová",J751,0)</f>
        <v>0</v>
      </c>
      <c r="BJ751" s="18" t="s">
        <v>79</v>
      </c>
      <c r="BK751" s="136">
        <f>ROUND(I751*H751,2)</f>
        <v>0</v>
      </c>
      <c r="BL751" s="18" t="s">
        <v>274</v>
      </c>
      <c r="BM751" s="135" t="s">
        <v>1036</v>
      </c>
    </row>
    <row r="752" spans="2:65" s="1" customFormat="1" ht="11.25">
      <c r="B752" s="33"/>
      <c r="D752" s="137" t="s">
        <v>141</v>
      </c>
      <c r="F752" s="138" t="s">
        <v>1035</v>
      </c>
      <c r="I752" s="139"/>
      <c r="L752" s="33"/>
      <c r="M752" s="140"/>
      <c r="T752" s="54"/>
      <c r="AT752" s="18" t="s">
        <v>141</v>
      </c>
      <c r="AU752" s="18" t="s">
        <v>81</v>
      </c>
    </row>
    <row r="753" spans="2:65" s="14" customFormat="1" ht="11.25">
      <c r="B753" s="157"/>
      <c r="D753" s="137" t="s">
        <v>145</v>
      </c>
      <c r="E753" s="158" t="s">
        <v>19</v>
      </c>
      <c r="F753" s="159" t="s">
        <v>348</v>
      </c>
      <c r="H753" s="158" t="s">
        <v>19</v>
      </c>
      <c r="I753" s="160"/>
      <c r="L753" s="157"/>
      <c r="M753" s="161"/>
      <c r="T753" s="162"/>
      <c r="AT753" s="158" t="s">
        <v>145</v>
      </c>
      <c r="AU753" s="158" t="s">
        <v>81</v>
      </c>
      <c r="AV753" s="14" t="s">
        <v>79</v>
      </c>
      <c r="AW753" s="14" t="s">
        <v>32</v>
      </c>
      <c r="AX753" s="14" t="s">
        <v>71</v>
      </c>
      <c r="AY753" s="158" t="s">
        <v>131</v>
      </c>
    </row>
    <row r="754" spans="2:65" s="12" customFormat="1" ht="11.25">
      <c r="B754" s="143"/>
      <c r="D754" s="137" t="s">
        <v>145</v>
      </c>
      <c r="E754" s="144" t="s">
        <v>19</v>
      </c>
      <c r="F754" s="145" t="s">
        <v>1037</v>
      </c>
      <c r="H754" s="146">
        <v>7.2</v>
      </c>
      <c r="I754" s="147"/>
      <c r="L754" s="143"/>
      <c r="M754" s="148"/>
      <c r="T754" s="149"/>
      <c r="AT754" s="144" t="s">
        <v>145</v>
      </c>
      <c r="AU754" s="144" t="s">
        <v>81</v>
      </c>
      <c r="AV754" s="12" t="s">
        <v>81</v>
      </c>
      <c r="AW754" s="12" t="s">
        <v>32</v>
      </c>
      <c r="AX754" s="12" t="s">
        <v>71</v>
      </c>
      <c r="AY754" s="144" t="s">
        <v>131</v>
      </c>
    </row>
    <row r="755" spans="2:65" s="12" customFormat="1" ht="11.25">
      <c r="B755" s="143"/>
      <c r="D755" s="137" t="s">
        <v>145</v>
      </c>
      <c r="E755" s="144" t="s">
        <v>19</v>
      </c>
      <c r="F755" s="145" t="s">
        <v>1038</v>
      </c>
      <c r="H755" s="146">
        <v>4.2</v>
      </c>
      <c r="I755" s="147"/>
      <c r="L755" s="143"/>
      <c r="M755" s="148"/>
      <c r="T755" s="149"/>
      <c r="AT755" s="144" t="s">
        <v>145</v>
      </c>
      <c r="AU755" s="144" t="s">
        <v>81</v>
      </c>
      <c r="AV755" s="12" t="s">
        <v>81</v>
      </c>
      <c r="AW755" s="12" t="s">
        <v>32</v>
      </c>
      <c r="AX755" s="12" t="s">
        <v>71</v>
      </c>
      <c r="AY755" s="144" t="s">
        <v>131</v>
      </c>
    </row>
    <row r="756" spans="2:65" s="12" customFormat="1" ht="11.25">
      <c r="B756" s="143"/>
      <c r="D756" s="137" t="s">
        <v>145</v>
      </c>
      <c r="E756" s="144" t="s">
        <v>19</v>
      </c>
      <c r="F756" s="145" t="s">
        <v>1039</v>
      </c>
      <c r="H756" s="146">
        <v>1.8</v>
      </c>
      <c r="I756" s="147"/>
      <c r="L756" s="143"/>
      <c r="M756" s="148"/>
      <c r="T756" s="149"/>
      <c r="AT756" s="144" t="s">
        <v>145</v>
      </c>
      <c r="AU756" s="144" t="s">
        <v>81</v>
      </c>
      <c r="AV756" s="12" t="s">
        <v>81</v>
      </c>
      <c r="AW756" s="12" t="s">
        <v>32</v>
      </c>
      <c r="AX756" s="12" t="s">
        <v>71</v>
      </c>
      <c r="AY756" s="144" t="s">
        <v>131</v>
      </c>
    </row>
    <row r="757" spans="2:65" s="13" customFormat="1" ht="11.25">
      <c r="B757" s="150"/>
      <c r="D757" s="137" t="s">
        <v>145</v>
      </c>
      <c r="E757" s="151" t="s">
        <v>19</v>
      </c>
      <c r="F757" s="152" t="s">
        <v>168</v>
      </c>
      <c r="H757" s="153">
        <v>13.2</v>
      </c>
      <c r="I757" s="154"/>
      <c r="L757" s="150"/>
      <c r="M757" s="155"/>
      <c r="T757" s="156"/>
      <c r="AT757" s="151" t="s">
        <v>145</v>
      </c>
      <c r="AU757" s="151" t="s">
        <v>81</v>
      </c>
      <c r="AV757" s="13" t="s">
        <v>139</v>
      </c>
      <c r="AW757" s="13" t="s">
        <v>32</v>
      </c>
      <c r="AX757" s="13" t="s">
        <v>79</v>
      </c>
      <c r="AY757" s="151" t="s">
        <v>131</v>
      </c>
    </row>
    <row r="758" spans="2:65" s="12" customFormat="1" ht="11.25">
      <c r="B758" s="143"/>
      <c r="D758" s="137" t="s">
        <v>145</v>
      </c>
      <c r="F758" s="145" t="s">
        <v>1040</v>
      </c>
      <c r="H758" s="146">
        <v>14.52</v>
      </c>
      <c r="I758" s="147"/>
      <c r="L758" s="143"/>
      <c r="M758" s="148"/>
      <c r="T758" s="149"/>
      <c r="AT758" s="144" t="s">
        <v>145</v>
      </c>
      <c r="AU758" s="144" t="s">
        <v>81</v>
      </c>
      <c r="AV758" s="12" t="s">
        <v>81</v>
      </c>
      <c r="AW758" s="12" t="s">
        <v>4</v>
      </c>
      <c r="AX758" s="12" t="s">
        <v>79</v>
      </c>
      <c r="AY758" s="144" t="s">
        <v>131</v>
      </c>
    </row>
    <row r="759" spans="2:65" s="1" customFormat="1" ht="24.2" customHeight="1">
      <c r="B759" s="33"/>
      <c r="C759" s="124" t="s">
        <v>1041</v>
      </c>
      <c r="D759" s="124" t="s">
        <v>134</v>
      </c>
      <c r="E759" s="125" t="s">
        <v>1042</v>
      </c>
      <c r="F759" s="126" t="s">
        <v>1043</v>
      </c>
      <c r="G759" s="127" t="s">
        <v>344</v>
      </c>
      <c r="H759" s="128">
        <v>1</v>
      </c>
      <c r="I759" s="129"/>
      <c r="J759" s="130">
        <f>ROUND(I759*H759,2)</f>
        <v>0</v>
      </c>
      <c r="K759" s="126" t="s">
        <v>138</v>
      </c>
      <c r="L759" s="33"/>
      <c r="M759" s="131" t="s">
        <v>19</v>
      </c>
      <c r="N759" s="132" t="s">
        <v>42</v>
      </c>
      <c r="P759" s="133">
        <f>O759*H759</f>
        <v>0</v>
      </c>
      <c r="Q759" s="133">
        <v>8.0999999999999996E-4</v>
      </c>
      <c r="R759" s="133">
        <f>Q759*H759</f>
        <v>8.0999999999999996E-4</v>
      </c>
      <c r="S759" s="133">
        <v>0</v>
      </c>
      <c r="T759" s="134">
        <f>S759*H759</f>
        <v>0</v>
      </c>
      <c r="AR759" s="135" t="s">
        <v>274</v>
      </c>
      <c r="AT759" s="135" t="s">
        <v>134</v>
      </c>
      <c r="AU759" s="135" t="s">
        <v>81</v>
      </c>
      <c r="AY759" s="18" t="s">
        <v>131</v>
      </c>
      <c r="BE759" s="136">
        <f>IF(N759="základní",J759,0)</f>
        <v>0</v>
      </c>
      <c r="BF759" s="136">
        <f>IF(N759="snížená",J759,0)</f>
        <v>0</v>
      </c>
      <c r="BG759" s="136">
        <f>IF(N759="zákl. přenesená",J759,0)</f>
        <v>0</v>
      </c>
      <c r="BH759" s="136">
        <f>IF(N759="sníž. přenesená",J759,0)</f>
        <v>0</v>
      </c>
      <c r="BI759" s="136">
        <f>IF(N759="nulová",J759,0)</f>
        <v>0</v>
      </c>
      <c r="BJ759" s="18" t="s">
        <v>79</v>
      </c>
      <c r="BK759" s="136">
        <f>ROUND(I759*H759,2)</f>
        <v>0</v>
      </c>
      <c r="BL759" s="18" t="s">
        <v>274</v>
      </c>
      <c r="BM759" s="135" t="s">
        <v>1044</v>
      </c>
    </row>
    <row r="760" spans="2:65" s="1" customFormat="1" ht="19.5">
      <c r="B760" s="33"/>
      <c r="D760" s="137" t="s">
        <v>141</v>
      </c>
      <c r="F760" s="138" t="s">
        <v>1045</v>
      </c>
      <c r="I760" s="139"/>
      <c r="L760" s="33"/>
      <c r="M760" s="140"/>
      <c r="T760" s="54"/>
      <c r="AT760" s="18" t="s">
        <v>141</v>
      </c>
      <c r="AU760" s="18" t="s">
        <v>81</v>
      </c>
    </row>
    <row r="761" spans="2:65" s="1" customFormat="1" ht="11.25">
      <c r="B761" s="33"/>
      <c r="D761" s="141" t="s">
        <v>143</v>
      </c>
      <c r="F761" s="142" t="s">
        <v>1046</v>
      </c>
      <c r="I761" s="139"/>
      <c r="L761" s="33"/>
      <c r="M761" s="140"/>
      <c r="T761" s="54"/>
      <c r="AT761" s="18" t="s">
        <v>143</v>
      </c>
      <c r="AU761" s="18" t="s">
        <v>81</v>
      </c>
    </row>
    <row r="762" spans="2:65" s="12" customFormat="1" ht="11.25">
      <c r="B762" s="143"/>
      <c r="D762" s="137" t="s">
        <v>145</v>
      </c>
      <c r="E762" s="144" t="s">
        <v>19</v>
      </c>
      <c r="F762" s="145" t="s">
        <v>1047</v>
      </c>
      <c r="H762" s="146">
        <v>1</v>
      </c>
      <c r="I762" s="147"/>
      <c r="L762" s="143"/>
      <c r="M762" s="148"/>
      <c r="T762" s="149"/>
      <c r="AT762" s="144" t="s">
        <v>145</v>
      </c>
      <c r="AU762" s="144" t="s">
        <v>81</v>
      </c>
      <c r="AV762" s="12" t="s">
        <v>81</v>
      </c>
      <c r="AW762" s="12" t="s">
        <v>32</v>
      </c>
      <c r="AX762" s="12" t="s">
        <v>79</v>
      </c>
      <c r="AY762" s="144" t="s">
        <v>131</v>
      </c>
    </row>
    <row r="763" spans="2:65" s="1" customFormat="1" ht="24.2" customHeight="1">
      <c r="B763" s="33"/>
      <c r="C763" s="170" t="s">
        <v>1048</v>
      </c>
      <c r="D763" s="170" t="s">
        <v>352</v>
      </c>
      <c r="E763" s="171" t="s">
        <v>1049</v>
      </c>
      <c r="F763" s="172" t="s">
        <v>1050</v>
      </c>
      <c r="G763" s="173" t="s">
        <v>156</v>
      </c>
      <c r="H763" s="174">
        <v>3.22</v>
      </c>
      <c r="I763" s="175"/>
      <c r="J763" s="176">
        <f>ROUND(I763*H763,2)</f>
        <v>0</v>
      </c>
      <c r="K763" s="172" t="s">
        <v>337</v>
      </c>
      <c r="L763" s="177"/>
      <c r="M763" s="178" t="s">
        <v>19</v>
      </c>
      <c r="N763" s="179" t="s">
        <v>42</v>
      </c>
      <c r="P763" s="133">
        <f>O763*H763</f>
        <v>0</v>
      </c>
      <c r="Q763" s="133">
        <v>3.7760000000000002E-2</v>
      </c>
      <c r="R763" s="133">
        <f>Q763*H763</f>
        <v>0.12158720000000002</v>
      </c>
      <c r="S763" s="133">
        <v>0</v>
      </c>
      <c r="T763" s="134">
        <f>S763*H763</f>
        <v>0</v>
      </c>
      <c r="AR763" s="135" t="s">
        <v>426</v>
      </c>
      <c r="AT763" s="135" t="s">
        <v>352</v>
      </c>
      <c r="AU763" s="135" t="s">
        <v>81</v>
      </c>
      <c r="AY763" s="18" t="s">
        <v>131</v>
      </c>
      <c r="BE763" s="136">
        <f>IF(N763="základní",J763,0)</f>
        <v>0</v>
      </c>
      <c r="BF763" s="136">
        <f>IF(N763="snížená",J763,0)</f>
        <v>0</v>
      </c>
      <c r="BG763" s="136">
        <f>IF(N763="zákl. přenesená",J763,0)</f>
        <v>0</v>
      </c>
      <c r="BH763" s="136">
        <f>IF(N763="sníž. přenesená",J763,0)</f>
        <v>0</v>
      </c>
      <c r="BI763" s="136">
        <f>IF(N763="nulová",J763,0)</f>
        <v>0</v>
      </c>
      <c r="BJ763" s="18" t="s">
        <v>79</v>
      </c>
      <c r="BK763" s="136">
        <f>ROUND(I763*H763,2)</f>
        <v>0</v>
      </c>
      <c r="BL763" s="18" t="s">
        <v>274</v>
      </c>
      <c r="BM763" s="135" t="s">
        <v>1051</v>
      </c>
    </row>
    <row r="764" spans="2:65" s="1" customFormat="1" ht="19.5">
      <c r="B764" s="33"/>
      <c r="D764" s="137" t="s">
        <v>141</v>
      </c>
      <c r="F764" s="138" t="s">
        <v>1050</v>
      </c>
      <c r="I764" s="139"/>
      <c r="L764" s="33"/>
      <c r="M764" s="140"/>
      <c r="T764" s="54"/>
      <c r="AT764" s="18" t="s">
        <v>141</v>
      </c>
      <c r="AU764" s="18" t="s">
        <v>81</v>
      </c>
    </row>
    <row r="765" spans="2:65" s="12" customFormat="1" ht="11.25">
      <c r="B765" s="143"/>
      <c r="D765" s="137" t="s">
        <v>145</v>
      </c>
      <c r="E765" s="144" t="s">
        <v>19</v>
      </c>
      <c r="F765" s="145" t="s">
        <v>1052</v>
      </c>
      <c r="H765" s="146">
        <v>3.22</v>
      </c>
      <c r="I765" s="147"/>
      <c r="L765" s="143"/>
      <c r="M765" s="148"/>
      <c r="T765" s="149"/>
      <c r="AT765" s="144" t="s">
        <v>145</v>
      </c>
      <c r="AU765" s="144" t="s">
        <v>81</v>
      </c>
      <c r="AV765" s="12" t="s">
        <v>81</v>
      </c>
      <c r="AW765" s="12" t="s">
        <v>32</v>
      </c>
      <c r="AX765" s="12" t="s">
        <v>79</v>
      </c>
      <c r="AY765" s="144" t="s">
        <v>131</v>
      </c>
    </row>
    <row r="766" spans="2:65" s="1" customFormat="1" ht="16.5" customHeight="1">
      <c r="B766" s="33"/>
      <c r="C766" s="170" t="s">
        <v>1053</v>
      </c>
      <c r="D766" s="170" t="s">
        <v>352</v>
      </c>
      <c r="E766" s="171" t="s">
        <v>1054</v>
      </c>
      <c r="F766" s="172" t="s">
        <v>1055</v>
      </c>
      <c r="G766" s="173" t="s">
        <v>344</v>
      </c>
      <c r="H766" s="174">
        <v>2</v>
      </c>
      <c r="I766" s="175"/>
      <c r="J766" s="176">
        <f>ROUND(I766*H766,2)</f>
        <v>0</v>
      </c>
      <c r="K766" s="172" t="s">
        <v>138</v>
      </c>
      <c r="L766" s="177"/>
      <c r="M766" s="178" t="s">
        <v>19</v>
      </c>
      <c r="N766" s="179" t="s">
        <v>42</v>
      </c>
      <c r="P766" s="133">
        <f>O766*H766</f>
        <v>0</v>
      </c>
      <c r="Q766" s="133">
        <v>2.2000000000000001E-3</v>
      </c>
      <c r="R766" s="133">
        <f>Q766*H766</f>
        <v>4.4000000000000003E-3</v>
      </c>
      <c r="S766" s="133">
        <v>0</v>
      </c>
      <c r="T766" s="134">
        <f>S766*H766</f>
        <v>0</v>
      </c>
      <c r="AR766" s="135" t="s">
        <v>426</v>
      </c>
      <c r="AT766" s="135" t="s">
        <v>352</v>
      </c>
      <c r="AU766" s="135" t="s">
        <v>81</v>
      </c>
      <c r="AY766" s="18" t="s">
        <v>131</v>
      </c>
      <c r="BE766" s="136">
        <f>IF(N766="základní",J766,0)</f>
        <v>0</v>
      </c>
      <c r="BF766" s="136">
        <f>IF(N766="snížená",J766,0)</f>
        <v>0</v>
      </c>
      <c r="BG766" s="136">
        <f>IF(N766="zákl. přenesená",J766,0)</f>
        <v>0</v>
      </c>
      <c r="BH766" s="136">
        <f>IF(N766="sníž. přenesená",J766,0)</f>
        <v>0</v>
      </c>
      <c r="BI766" s="136">
        <f>IF(N766="nulová",J766,0)</f>
        <v>0</v>
      </c>
      <c r="BJ766" s="18" t="s">
        <v>79</v>
      </c>
      <c r="BK766" s="136">
        <f>ROUND(I766*H766,2)</f>
        <v>0</v>
      </c>
      <c r="BL766" s="18" t="s">
        <v>274</v>
      </c>
      <c r="BM766" s="135" t="s">
        <v>1056</v>
      </c>
    </row>
    <row r="767" spans="2:65" s="1" customFormat="1" ht="11.25">
      <c r="B767" s="33"/>
      <c r="D767" s="137" t="s">
        <v>141</v>
      </c>
      <c r="F767" s="138" t="s">
        <v>1055</v>
      </c>
      <c r="I767" s="139"/>
      <c r="L767" s="33"/>
      <c r="M767" s="140"/>
      <c r="T767" s="54"/>
      <c r="AT767" s="18" t="s">
        <v>141</v>
      </c>
      <c r="AU767" s="18" t="s">
        <v>81</v>
      </c>
    </row>
    <row r="768" spans="2:65" s="1" customFormat="1" ht="24.2" customHeight="1">
      <c r="B768" s="33"/>
      <c r="C768" s="124" t="s">
        <v>1057</v>
      </c>
      <c r="D768" s="124" t="s">
        <v>134</v>
      </c>
      <c r="E768" s="125" t="s">
        <v>1058</v>
      </c>
      <c r="F768" s="126" t="s">
        <v>1059</v>
      </c>
      <c r="G768" s="127" t="s">
        <v>208</v>
      </c>
      <c r="H768" s="128">
        <v>10.06</v>
      </c>
      <c r="I768" s="129"/>
      <c r="J768" s="130">
        <f>ROUND(I768*H768,2)</f>
        <v>0</v>
      </c>
      <c r="K768" s="126" t="s">
        <v>138</v>
      </c>
      <c r="L768" s="33"/>
      <c r="M768" s="131" t="s">
        <v>19</v>
      </c>
      <c r="N768" s="132" t="s">
        <v>42</v>
      </c>
      <c r="P768" s="133">
        <f>O768*H768</f>
        <v>0</v>
      </c>
      <c r="Q768" s="133">
        <v>0</v>
      </c>
      <c r="R768" s="133">
        <f>Q768*H768</f>
        <v>0</v>
      </c>
      <c r="S768" s="133">
        <v>2E-3</v>
      </c>
      <c r="T768" s="134">
        <f>S768*H768</f>
        <v>2.0120000000000002E-2</v>
      </c>
      <c r="AR768" s="135" t="s">
        <v>274</v>
      </c>
      <c r="AT768" s="135" t="s">
        <v>134</v>
      </c>
      <c r="AU768" s="135" t="s">
        <v>81</v>
      </c>
      <c r="AY768" s="18" t="s">
        <v>131</v>
      </c>
      <c r="BE768" s="136">
        <f>IF(N768="základní",J768,0)</f>
        <v>0</v>
      </c>
      <c r="BF768" s="136">
        <f>IF(N768="snížená",J768,0)</f>
        <v>0</v>
      </c>
      <c r="BG768" s="136">
        <f>IF(N768="zákl. přenesená",J768,0)</f>
        <v>0</v>
      </c>
      <c r="BH768" s="136">
        <f>IF(N768="sníž. přenesená",J768,0)</f>
        <v>0</v>
      </c>
      <c r="BI768" s="136">
        <f>IF(N768="nulová",J768,0)</f>
        <v>0</v>
      </c>
      <c r="BJ768" s="18" t="s">
        <v>79</v>
      </c>
      <c r="BK768" s="136">
        <f>ROUND(I768*H768,2)</f>
        <v>0</v>
      </c>
      <c r="BL768" s="18" t="s">
        <v>274</v>
      </c>
      <c r="BM768" s="135" t="s">
        <v>1060</v>
      </c>
    </row>
    <row r="769" spans="2:65" s="1" customFormat="1" ht="11.25">
      <c r="B769" s="33"/>
      <c r="D769" s="137" t="s">
        <v>141</v>
      </c>
      <c r="F769" s="138" t="s">
        <v>1061</v>
      </c>
      <c r="I769" s="139"/>
      <c r="L769" s="33"/>
      <c r="M769" s="140"/>
      <c r="T769" s="54"/>
      <c r="AT769" s="18" t="s">
        <v>141</v>
      </c>
      <c r="AU769" s="18" t="s">
        <v>81</v>
      </c>
    </row>
    <row r="770" spans="2:65" s="1" customFormat="1" ht="11.25">
      <c r="B770" s="33"/>
      <c r="D770" s="141" t="s">
        <v>143</v>
      </c>
      <c r="F770" s="142" t="s">
        <v>1062</v>
      </c>
      <c r="I770" s="139"/>
      <c r="L770" s="33"/>
      <c r="M770" s="140"/>
      <c r="T770" s="54"/>
      <c r="AT770" s="18" t="s">
        <v>143</v>
      </c>
      <c r="AU770" s="18" t="s">
        <v>81</v>
      </c>
    </row>
    <row r="771" spans="2:65" s="12" customFormat="1" ht="11.25">
      <c r="B771" s="143"/>
      <c r="D771" s="137" t="s">
        <v>145</v>
      </c>
      <c r="E771" s="144" t="s">
        <v>19</v>
      </c>
      <c r="F771" s="145" t="s">
        <v>1063</v>
      </c>
      <c r="H771" s="146">
        <v>10.06</v>
      </c>
      <c r="I771" s="147"/>
      <c r="L771" s="143"/>
      <c r="M771" s="148"/>
      <c r="T771" s="149"/>
      <c r="AT771" s="144" t="s">
        <v>145</v>
      </c>
      <c r="AU771" s="144" t="s">
        <v>81</v>
      </c>
      <c r="AV771" s="12" t="s">
        <v>81</v>
      </c>
      <c r="AW771" s="12" t="s">
        <v>32</v>
      </c>
      <c r="AX771" s="12" t="s">
        <v>79</v>
      </c>
      <c r="AY771" s="144" t="s">
        <v>131</v>
      </c>
    </row>
    <row r="772" spans="2:65" s="1" customFormat="1" ht="24.2" customHeight="1">
      <c r="B772" s="33"/>
      <c r="C772" s="124" t="s">
        <v>1064</v>
      </c>
      <c r="D772" s="124" t="s">
        <v>134</v>
      </c>
      <c r="E772" s="125" t="s">
        <v>1065</v>
      </c>
      <c r="F772" s="126" t="s">
        <v>1066</v>
      </c>
      <c r="G772" s="127" t="s">
        <v>208</v>
      </c>
      <c r="H772" s="128">
        <v>10.06</v>
      </c>
      <c r="I772" s="129"/>
      <c r="J772" s="130">
        <f>ROUND(I772*H772,2)</f>
        <v>0</v>
      </c>
      <c r="K772" s="126" t="s">
        <v>138</v>
      </c>
      <c r="L772" s="33"/>
      <c r="M772" s="131" t="s">
        <v>19</v>
      </c>
      <c r="N772" s="132" t="s">
        <v>42</v>
      </c>
      <c r="P772" s="133">
        <f>O772*H772</f>
        <v>0</v>
      </c>
      <c r="Q772" s="133">
        <v>0</v>
      </c>
      <c r="R772" s="133">
        <f>Q772*H772</f>
        <v>0</v>
      </c>
      <c r="S772" s="133">
        <v>0</v>
      </c>
      <c r="T772" s="134">
        <f>S772*H772</f>
        <v>0</v>
      </c>
      <c r="AR772" s="135" t="s">
        <v>274</v>
      </c>
      <c r="AT772" s="135" t="s">
        <v>134</v>
      </c>
      <c r="AU772" s="135" t="s">
        <v>81</v>
      </c>
      <c r="AY772" s="18" t="s">
        <v>131</v>
      </c>
      <c r="BE772" s="136">
        <f>IF(N772="základní",J772,0)</f>
        <v>0</v>
      </c>
      <c r="BF772" s="136">
        <f>IF(N772="snížená",J772,0)</f>
        <v>0</v>
      </c>
      <c r="BG772" s="136">
        <f>IF(N772="zákl. přenesená",J772,0)</f>
        <v>0</v>
      </c>
      <c r="BH772" s="136">
        <f>IF(N772="sníž. přenesená",J772,0)</f>
        <v>0</v>
      </c>
      <c r="BI772" s="136">
        <f>IF(N772="nulová",J772,0)</f>
        <v>0</v>
      </c>
      <c r="BJ772" s="18" t="s">
        <v>79</v>
      </c>
      <c r="BK772" s="136">
        <f>ROUND(I772*H772,2)</f>
        <v>0</v>
      </c>
      <c r="BL772" s="18" t="s">
        <v>274</v>
      </c>
      <c r="BM772" s="135" t="s">
        <v>1067</v>
      </c>
    </row>
    <row r="773" spans="2:65" s="1" customFormat="1" ht="19.5">
      <c r="B773" s="33"/>
      <c r="D773" s="137" t="s">
        <v>141</v>
      </c>
      <c r="F773" s="138" t="s">
        <v>1068</v>
      </c>
      <c r="I773" s="139"/>
      <c r="L773" s="33"/>
      <c r="M773" s="140"/>
      <c r="T773" s="54"/>
      <c r="AT773" s="18" t="s">
        <v>141</v>
      </c>
      <c r="AU773" s="18" t="s">
        <v>81</v>
      </c>
    </row>
    <row r="774" spans="2:65" s="1" customFormat="1" ht="11.25">
      <c r="B774" s="33"/>
      <c r="D774" s="141" t="s">
        <v>143</v>
      </c>
      <c r="F774" s="142" t="s">
        <v>1069</v>
      </c>
      <c r="I774" s="139"/>
      <c r="L774" s="33"/>
      <c r="M774" s="140"/>
      <c r="T774" s="54"/>
      <c r="AT774" s="18" t="s">
        <v>143</v>
      </c>
      <c r="AU774" s="18" t="s">
        <v>81</v>
      </c>
    </row>
    <row r="775" spans="2:65" s="12" customFormat="1" ht="11.25">
      <c r="B775" s="143"/>
      <c r="D775" s="137" t="s">
        <v>145</v>
      </c>
      <c r="E775" s="144" t="s">
        <v>19</v>
      </c>
      <c r="F775" s="145" t="s">
        <v>1070</v>
      </c>
      <c r="H775" s="146">
        <v>10.06</v>
      </c>
      <c r="I775" s="147"/>
      <c r="L775" s="143"/>
      <c r="M775" s="148"/>
      <c r="T775" s="149"/>
      <c r="AT775" s="144" t="s">
        <v>145</v>
      </c>
      <c r="AU775" s="144" t="s">
        <v>81</v>
      </c>
      <c r="AV775" s="12" t="s">
        <v>81</v>
      </c>
      <c r="AW775" s="12" t="s">
        <v>32</v>
      </c>
      <c r="AX775" s="12" t="s">
        <v>79</v>
      </c>
      <c r="AY775" s="144" t="s">
        <v>131</v>
      </c>
    </row>
    <row r="776" spans="2:65" s="1" customFormat="1" ht="16.5" customHeight="1">
      <c r="B776" s="33"/>
      <c r="C776" s="170" t="s">
        <v>1071</v>
      </c>
      <c r="D776" s="170" t="s">
        <v>352</v>
      </c>
      <c r="E776" s="171" t="s">
        <v>1072</v>
      </c>
      <c r="F776" s="172" t="s">
        <v>1073</v>
      </c>
      <c r="G776" s="173" t="s">
        <v>208</v>
      </c>
      <c r="H776" s="174">
        <v>11.066000000000001</v>
      </c>
      <c r="I776" s="175"/>
      <c r="J776" s="176">
        <f>ROUND(I776*H776,2)</f>
        <v>0</v>
      </c>
      <c r="K776" s="172" t="s">
        <v>138</v>
      </c>
      <c r="L776" s="177"/>
      <c r="M776" s="178" t="s">
        <v>19</v>
      </c>
      <c r="N776" s="179" t="s">
        <v>42</v>
      </c>
      <c r="P776" s="133">
        <f>O776*H776</f>
        <v>0</v>
      </c>
      <c r="Q776" s="133">
        <v>1.8E-3</v>
      </c>
      <c r="R776" s="133">
        <f>Q776*H776</f>
        <v>1.99188E-2</v>
      </c>
      <c r="S776" s="133">
        <v>0</v>
      </c>
      <c r="T776" s="134">
        <f>S776*H776</f>
        <v>0</v>
      </c>
      <c r="AR776" s="135" t="s">
        <v>426</v>
      </c>
      <c r="AT776" s="135" t="s">
        <v>352</v>
      </c>
      <c r="AU776" s="135" t="s">
        <v>81</v>
      </c>
      <c r="AY776" s="18" t="s">
        <v>131</v>
      </c>
      <c r="BE776" s="136">
        <f>IF(N776="základní",J776,0)</f>
        <v>0</v>
      </c>
      <c r="BF776" s="136">
        <f>IF(N776="snížená",J776,0)</f>
        <v>0</v>
      </c>
      <c r="BG776" s="136">
        <f>IF(N776="zákl. přenesená",J776,0)</f>
        <v>0</v>
      </c>
      <c r="BH776" s="136">
        <f>IF(N776="sníž. přenesená",J776,0)</f>
        <v>0</v>
      </c>
      <c r="BI776" s="136">
        <f>IF(N776="nulová",J776,0)</f>
        <v>0</v>
      </c>
      <c r="BJ776" s="18" t="s">
        <v>79</v>
      </c>
      <c r="BK776" s="136">
        <f>ROUND(I776*H776,2)</f>
        <v>0</v>
      </c>
      <c r="BL776" s="18" t="s">
        <v>274</v>
      </c>
      <c r="BM776" s="135" t="s">
        <v>1074</v>
      </c>
    </row>
    <row r="777" spans="2:65" s="1" customFormat="1" ht="11.25">
      <c r="B777" s="33"/>
      <c r="D777" s="137" t="s">
        <v>141</v>
      </c>
      <c r="F777" s="138" t="s">
        <v>1073</v>
      </c>
      <c r="I777" s="139"/>
      <c r="L777" s="33"/>
      <c r="M777" s="140"/>
      <c r="T777" s="54"/>
      <c r="AT777" s="18" t="s">
        <v>141</v>
      </c>
      <c r="AU777" s="18" t="s">
        <v>81</v>
      </c>
    </row>
    <row r="778" spans="2:65" s="12" customFormat="1" ht="11.25">
      <c r="B778" s="143"/>
      <c r="D778" s="137" t="s">
        <v>145</v>
      </c>
      <c r="F778" s="145" t="s">
        <v>1075</v>
      </c>
      <c r="H778" s="146">
        <v>11.066000000000001</v>
      </c>
      <c r="I778" s="147"/>
      <c r="L778" s="143"/>
      <c r="M778" s="148"/>
      <c r="T778" s="149"/>
      <c r="AT778" s="144" t="s">
        <v>145</v>
      </c>
      <c r="AU778" s="144" t="s">
        <v>81</v>
      </c>
      <c r="AV778" s="12" t="s">
        <v>81</v>
      </c>
      <c r="AW778" s="12" t="s">
        <v>4</v>
      </c>
      <c r="AX778" s="12" t="s">
        <v>79</v>
      </c>
      <c r="AY778" s="144" t="s">
        <v>131</v>
      </c>
    </row>
    <row r="779" spans="2:65" s="1" customFormat="1" ht="16.5" customHeight="1">
      <c r="B779" s="33"/>
      <c r="C779" s="170" t="s">
        <v>1076</v>
      </c>
      <c r="D779" s="170" t="s">
        <v>352</v>
      </c>
      <c r="E779" s="171" t="s">
        <v>1077</v>
      </c>
      <c r="F779" s="172" t="s">
        <v>1078</v>
      </c>
      <c r="G779" s="173" t="s">
        <v>1079</v>
      </c>
      <c r="H779" s="174">
        <v>7</v>
      </c>
      <c r="I779" s="175"/>
      <c r="J779" s="176">
        <f>ROUND(I779*H779,2)</f>
        <v>0</v>
      </c>
      <c r="K779" s="172" t="s">
        <v>138</v>
      </c>
      <c r="L779" s="177"/>
      <c r="M779" s="178" t="s">
        <v>19</v>
      </c>
      <c r="N779" s="179" t="s">
        <v>42</v>
      </c>
      <c r="P779" s="133">
        <f>O779*H779</f>
        <v>0</v>
      </c>
      <c r="Q779" s="133">
        <v>2.0000000000000001E-4</v>
      </c>
      <c r="R779" s="133">
        <f>Q779*H779</f>
        <v>1.4E-3</v>
      </c>
      <c r="S779" s="133">
        <v>0</v>
      </c>
      <c r="T779" s="134">
        <f>S779*H779</f>
        <v>0</v>
      </c>
      <c r="AR779" s="135" t="s">
        <v>426</v>
      </c>
      <c r="AT779" s="135" t="s">
        <v>352</v>
      </c>
      <c r="AU779" s="135" t="s">
        <v>81</v>
      </c>
      <c r="AY779" s="18" t="s">
        <v>131</v>
      </c>
      <c r="BE779" s="136">
        <f>IF(N779="základní",J779,0)</f>
        <v>0</v>
      </c>
      <c r="BF779" s="136">
        <f>IF(N779="snížená",J779,0)</f>
        <v>0</v>
      </c>
      <c r="BG779" s="136">
        <f>IF(N779="zákl. přenesená",J779,0)</f>
        <v>0</v>
      </c>
      <c r="BH779" s="136">
        <f>IF(N779="sníž. přenesená",J779,0)</f>
        <v>0</v>
      </c>
      <c r="BI779" s="136">
        <f>IF(N779="nulová",J779,0)</f>
        <v>0</v>
      </c>
      <c r="BJ779" s="18" t="s">
        <v>79</v>
      </c>
      <c r="BK779" s="136">
        <f>ROUND(I779*H779,2)</f>
        <v>0</v>
      </c>
      <c r="BL779" s="18" t="s">
        <v>274</v>
      </c>
      <c r="BM779" s="135" t="s">
        <v>1080</v>
      </c>
    </row>
    <row r="780" spans="2:65" s="1" customFormat="1" ht="11.25">
      <c r="B780" s="33"/>
      <c r="D780" s="137" t="s">
        <v>141</v>
      </c>
      <c r="F780" s="138" t="s">
        <v>1078</v>
      </c>
      <c r="I780" s="139"/>
      <c r="L780" s="33"/>
      <c r="M780" s="140"/>
      <c r="T780" s="54"/>
      <c r="AT780" s="18" t="s">
        <v>141</v>
      </c>
      <c r="AU780" s="18" t="s">
        <v>81</v>
      </c>
    </row>
    <row r="781" spans="2:65" s="12" customFormat="1" ht="11.25">
      <c r="B781" s="143"/>
      <c r="D781" s="137" t="s">
        <v>145</v>
      </c>
      <c r="E781" s="144" t="s">
        <v>19</v>
      </c>
      <c r="F781" s="145" t="s">
        <v>1081</v>
      </c>
      <c r="H781" s="146">
        <v>7</v>
      </c>
      <c r="I781" s="147"/>
      <c r="L781" s="143"/>
      <c r="M781" s="148"/>
      <c r="T781" s="149"/>
      <c r="AT781" s="144" t="s">
        <v>145</v>
      </c>
      <c r="AU781" s="144" t="s">
        <v>81</v>
      </c>
      <c r="AV781" s="12" t="s">
        <v>81</v>
      </c>
      <c r="AW781" s="12" t="s">
        <v>32</v>
      </c>
      <c r="AX781" s="12" t="s">
        <v>79</v>
      </c>
      <c r="AY781" s="144" t="s">
        <v>131</v>
      </c>
    </row>
    <row r="782" spans="2:65" s="1" customFormat="1" ht="24.2" customHeight="1">
      <c r="B782" s="33"/>
      <c r="C782" s="124" t="s">
        <v>1082</v>
      </c>
      <c r="D782" s="124" t="s">
        <v>134</v>
      </c>
      <c r="E782" s="125" t="s">
        <v>1083</v>
      </c>
      <c r="F782" s="126" t="s">
        <v>1084</v>
      </c>
      <c r="G782" s="127" t="s">
        <v>137</v>
      </c>
      <c r="H782" s="128">
        <v>0.73699999999999999</v>
      </c>
      <c r="I782" s="129"/>
      <c r="J782" s="130">
        <f>ROUND(I782*H782,2)</f>
        <v>0</v>
      </c>
      <c r="K782" s="126" t="s">
        <v>138</v>
      </c>
      <c r="L782" s="33"/>
      <c r="M782" s="131" t="s">
        <v>19</v>
      </c>
      <c r="N782" s="132" t="s">
        <v>42</v>
      </c>
      <c r="P782" s="133">
        <f>O782*H782</f>
        <v>0</v>
      </c>
      <c r="Q782" s="133">
        <v>0</v>
      </c>
      <c r="R782" s="133">
        <f>Q782*H782</f>
        <v>0</v>
      </c>
      <c r="S782" s="133">
        <v>0</v>
      </c>
      <c r="T782" s="134">
        <f>S782*H782</f>
        <v>0</v>
      </c>
      <c r="AR782" s="135" t="s">
        <v>274</v>
      </c>
      <c r="AT782" s="135" t="s">
        <v>134</v>
      </c>
      <c r="AU782" s="135" t="s">
        <v>81</v>
      </c>
      <c r="AY782" s="18" t="s">
        <v>131</v>
      </c>
      <c r="BE782" s="136">
        <f>IF(N782="základní",J782,0)</f>
        <v>0</v>
      </c>
      <c r="BF782" s="136">
        <f>IF(N782="snížená",J782,0)</f>
        <v>0</v>
      </c>
      <c r="BG782" s="136">
        <f>IF(N782="zákl. přenesená",J782,0)</f>
        <v>0</v>
      </c>
      <c r="BH782" s="136">
        <f>IF(N782="sníž. přenesená",J782,0)</f>
        <v>0</v>
      </c>
      <c r="BI782" s="136">
        <f>IF(N782="nulová",J782,0)</f>
        <v>0</v>
      </c>
      <c r="BJ782" s="18" t="s">
        <v>79</v>
      </c>
      <c r="BK782" s="136">
        <f>ROUND(I782*H782,2)</f>
        <v>0</v>
      </c>
      <c r="BL782" s="18" t="s">
        <v>274</v>
      </c>
      <c r="BM782" s="135" t="s">
        <v>1085</v>
      </c>
    </row>
    <row r="783" spans="2:65" s="1" customFormat="1" ht="29.25">
      <c r="B783" s="33"/>
      <c r="D783" s="137" t="s">
        <v>141</v>
      </c>
      <c r="F783" s="138" t="s">
        <v>1086</v>
      </c>
      <c r="I783" s="139"/>
      <c r="L783" s="33"/>
      <c r="M783" s="140"/>
      <c r="T783" s="54"/>
      <c r="AT783" s="18" t="s">
        <v>141</v>
      </c>
      <c r="AU783" s="18" t="s">
        <v>81</v>
      </c>
    </row>
    <row r="784" spans="2:65" s="1" customFormat="1" ht="11.25">
      <c r="B784" s="33"/>
      <c r="D784" s="141" t="s">
        <v>143</v>
      </c>
      <c r="F784" s="142" t="s">
        <v>1087</v>
      </c>
      <c r="I784" s="139"/>
      <c r="L784" s="33"/>
      <c r="M784" s="140"/>
      <c r="T784" s="54"/>
      <c r="AT784" s="18" t="s">
        <v>143</v>
      </c>
      <c r="AU784" s="18" t="s">
        <v>81</v>
      </c>
    </row>
    <row r="785" spans="2:65" s="11" customFormat="1" ht="22.9" customHeight="1">
      <c r="B785" s="112"/>
      <c r="D785" s="113" t="s">
        <v>70</v>
      </c>
      <c r="E785" s="122" t="s">
        <v>1088</v>
      </c>
      <c r="F785" s="122" t="s">
        <v>1089</v>
      </c>
      <c r="I785" s="115"/>
      <c r="J785" s="123">
        <f>BK785</f>
        <v>0</v>
      </c>
      <c r="L785" s="112"/>
      <c r="M785" s="117"/>
      <c r="P785" s="118">
        <f>SUM(P786:P869)</f>
        <v>0</v>
      </c>
      <c r="R785" s="118">
        <f>SUM(R786:R869)</f>
        <v>5.7836057599999995</v>
      </c>
      <c r="T785" s="119">
        <f>SUM(T786:T869)</f>
        <v>0</v>
      </c>
      <c r="AR785" s="113" t="s">
        <v>81</v>
      </c>
      <c r="AT785" s="120" t="s">
        <v>70</v>
      </c>
      <c r="AU785" s="120" t="s">
        <v>79</v>
      </c>
      <c r="AY785" s="113" t="s">
        <v>131</v>
      </c>
      <c r="BK785" s="121">
        <f>SUM(BK786:BK869)</f>
        <v>0</v>
      </c>
    </row>
    <row r="786" spans="2:65" s="1" customFormat="1" ht="24.2" customHeight="1">
      <c r="B786" s="33"/>
      <c r="C786" s="124" t="s">
        <v>1090</v>
      </c>
      <c r="D786" s="124" t="s">
        <v>134</v>
      </c>
      <c r="E786" s="125" t="s">
        <v>1091</v>
      </c>
      <c r="F786" s="126" t="s">
        <v>1092</v>
      </c>
      <c r="G786" s="127" t="s">
        <v>156</v>
      </c>
      <c r="H786" s="128">
        <v>140.59</v>
      </c>
      <c r="I786" s="129"/>
      <c r="J786" s="130">
        <f>ROUND(I786*H786,2)</f>
        <v>0</v>
      </c>
      <c r="K786" s="126" t="s">
        <v>138</v>
      </c>
      <c r="L786" s="33"/>
      <c r="M786" s="131" t="s">
        <v>19</v>
      </c>
      <c r="N786" s="132" t="s">
        <v>42</v>
      </c>
      <c r="P786" s="133">
        <f>O786*H786</f>
        <v>0</v>
      </c>
      <c r="Q786" s="133">
        <v>0</v>
      </c>
      <c r="R786" s="133">
        <f>Q786*H786</f>
        <v>0</v>
      </c>
      <c r="S786" s="133">
        <v>0</v>
      </c>
      <c r="T786" s="134">
        <f>S786*H786</f>
        <v>0</v>
      </c>
      <c r="AR786" s="135" t="s">
        <v>274</v>
      </c>
      <c r="AT786" s="135" t="s">
        <v>134</v>
      </c>
      <c r="AU786" s="135" t="s">
        <v>81</v>
      </c>
      <c r="AY786" s="18" t="s">
        <v>131</v>
      </c>
      <c r="BE786" s="136">
        <f>IF(N786="základní",J786,0)</f>
        <v>0</v>
      </c>
      <c r="BF786" s="136">
        <f>IF(N786="snížená",J786,0)</f>
        <v>0</v>
      </c>
      <c r="BG786" s="136">
        <f>IF(N786="zákl. přenesená",J786,0)</f>
        <v>0</v>
      </c>
      <c r="BH786" s="136">
        <f>IF(N786="sníž. přenesená",J786,0)</f>
        <v>0</v>
      </c>
      <c r="BI786" s="136">
        <f>IF(N786="nulová",J786,0)</f>
        <v>0</v>
      </c>
      <c r="BJ786" s="18" t="s">
        <v>79</v>
      </c>
      <c r="BK786" s="136">
        <f>ROUND(I786*H786,2)</f>
        <v>0</v>
      </c>
      <c r="BL786" s="18" t="s">
        <v>274</v>
      </c>
      <c r="BM786" s="135" t="s">
        <v>1093</v>
      </c>
    </row>
    <row r="787" spans="2:65" s="1" customFormat="1" ht="19.5">
      <c r="B787" s="33"/>
      <c r="D787" s="137" t="s">
        <v>141</v>
      </c>
      <c r="F787" s="138" t="s">
        <v>1094</v>
      </c>
      <c r="I787" s="139"/>
      <c r="L787" s="33"/>
      <c r="M787" s="140"/>
      <c r="T787" s="54"/>
      <c r="AT787" s="18" t="s">
        <v>141</v>
      </c>
      <c r="AU787" s="18" t="s">
        <v>81</v>
      </c>
    </row>
    <row r="788" spans="2:65" s="1" customFormat="1" ht="11.25">
      <c r="B788" s="33"/>
      <c r="D788" s="141" t="s">
        <v>143</v>
      </c>
      <c r="F788" s="142" t="s">
        <v>1095</v>
      </c>
      <c r="I788" s="139"/>
      <c r="L788" s="33"/>
      <c r="M788" s="140"/>
      <c r="T788" s="54"/>
      <c r="AT788" s="18" t="s">
        <v>143</v>
      </c>
      <c r="AU788" s="18" t="s">
        <v>81</v>
      </c>
    </row>
    <row r="789" spans="2:65" s="14" customFormat="1" ht="11.25">
      <c r="B789" s="157"/>
      <c r="D789" s="137" t="s">
        <v>145</v>
      </c>
      <c r="E789" s="158" t="s">
        <v>19</v>
      </c>
      <c r="F789" s="159" t="s">
        <v>1096</v>
      </c>
      <c r="H789" s="158" t="s">
        <v>19</v>
      </c>
      <c r="I789" s="160"/>
      <c r="L789" s="157"/>
      <c r="M789" s="161"/>
      <c r="T789" s="162"/>
      <c r="AT789" s="158" t="s">
        <v>145</v>
      </c>
      <c r="AU789" s="158" t="s">
        <v>81</v>
      </c>
      <c r="AV789" s="14" t="s">
        <v>79</v>
      </c>
      <c r="AW789" s="14" t="s">
        <v>32</v>
      </c>
      <c r="AX789" s="14" t="s">
        <v>71</v>
      </c>
      <c r="AY789" s="158" t="s">
        <v>131</v>
      </c>
    </row>
    <row r="790" spans="2:65" s="12" customFormat="1" ht="22.5">
      <c r="B790" s="143"/>
      <c r="D790" s="137" t="s">
        <v>145</v>
      </c>
      <c r="E790" s="144" t="s">
        <v>19</v>
      </c>
      <c r="F790" s="145" t="s">
        <v>263</v>
      </c>
      <c r="H790" s="146">
        <v>140.59</v>
      </c>
      <c r="I790" s="147"/>
      <c r="L790" s="143"/>
      <c r="M790" s="148"/>
      <c r="T790" s="149"/>
      <c r="AT790" s="144" t="s">
        <v>145</v>
      </c>
      <c r="AU790" s="144" t="s">
        <v>81</v>
      </c>
      <c r="AV790" s="12" t="s">
        <v>81</v>
      </c>
      <c r="AW790" s="12" t="s">
        <v>32</v>
      </c>
      <c r="AX790" s="12" t="s">
        <v>79</v>
      </c>
      <c r="AY790" s="144" t="s">
        <v>131</v>
      </c>
    </row>
    <row r="791" spans="2:65" s="1" customFormat="1" ht="16.5" customHeight="1">
      <c r="B791" s="33"/>
      <c r="C791" s="124" t="s">
        <v>1097</v>
      </c>
      <c r="D791" s="124" t="s">
        <v>134</v>
      </c>
      <c r="E791" s="125" t="s">
        <v>1098</v>
      </c>
      <c r="F791" s="126" t="s">
        <v>1099</v>
      </c>
      <c r="G791" s="127" t="s">
        <v>156</v>
      </c>
      <c r="H791" s="128">
        <v>140.59</v>
      </c>
      <c r="I791" s="129"/>
      <c r="J791" s="130">
        <f>ROUND(I791*H791,2)</f>
        <v>0</v>
      </c>
      <c r="K791" s="126" t="s">
        <v>138</v>
      </c>
      <c r="L791" s="33"/>
      <c r="M791" s="131" t="s">
        <v>19</v>
      </c>
      <c r="N791" s="132" t="s">
        <v>42</v>
      </c>
      <c r="P791" s="133">
        <f>O791*H791</f>
        <v>0</v>
      </c>
      <c r="Q791" s="133">
        <v>0</v>
      </c>
      <c r="R791" s="133">
        <f>Q791*H791</f>
        <v>0</v>
      </c>
      <c r="S791" s="133">
        <v>0</v>
      </c>
      <c r="T791" s="134">
        <f>S791*H791</f>
        <v>0</v>
      </c>
      <c r="AR791" s="135" t="s">
        <v>274</v>
      </c>
      <c r="AT791" s="135" t="s">
        <v>134</v>
      </c>
      <c r="AU791" s="135" t="s">
        <v>81</v>
      </c>
      <c r="AY791" s="18" t="s">
        <v>131</v>
      </c>
      <c r="BE791" s="136">
        <f>IF(N791="základní",J791,0)</f>
        <v>0</v>
      </c>
      <c r="BF791" s="136">
        <f>IF(N791="snížená",J791,0)</f>
        <v>0</v>
      </c>
      <c r="BG791" s="136">
        <f>IF(N791="zákl. přenesená",J791,0)</f>
        <v>0</v>
      </c>
      <c r="BH791" s="136">
        <f>IF(N791="sníž. přenesená",J791,0)</f>
        <v>0</v>
      </c>
      <c r="BI791" s="136">
        <f>IF(N791="nulová",J791,0)</f>
        <v>0</v>
      </c>
      <c r="BJ791" s="18" t="s">
        <v>79</v>
      </c>
      <c r="BK791" s="136">
        <f>ROUND(I791*H791,2)</f>
        <v>0</v>
      </c>
      <c r="BL791" s="18" t="s">
        <v>274</v>
      </c>
      <c r="BM791" s="135" t="s">
        <v>1100</v>
      </c>
    </row>
    <row r="792" spans="2:65" s="1" customFormat="1" ht="11.25">
      <c r="B792" s="33"/>
      <c r="D792" s="137" t="s">
        <v>141</v>
      </c>
      <c r="F792" s="138" t="s">
        <v>1101</v>
      </c>
      <c r="I792" s="139"/>
      <c r="L792" s="33"/>
      <c r="M792" s="140"/>
      <c r="T792" s="54"/>
      <c r="AT792" s="18" t="s">
        <v>141</v>
      </c>
      <c r="AU792" s="18" t="s">
        <v>81</v>
      </c>
    </row>
    <row r="793" spans="2:65" s="1" customFormat="1" ht="11.25">
      <c r="B793" s="33"/>
      <c r="D793" s="141" t="s">
        <v>143</v>
      </c>
      <c r="F793" s="142" t="s">
        <v>1102</v>
      </c>
      <c r="I793" s="139"/>
      <c r="L793" s="33"/>
      <c r="M793" s="140"/>
      <c r="T793" s="54"/>
      <c r="AT793" s="18" t="s">
        <v>143</v>
      </c>
      <c r="AU793" s="18" t="s">
        <v>81</v>
      </c>
    </row>
    <row r="794" spans="2:65" s="1" customFormat="1" ht="16.5" customHeight="1">
      <c r="B794" s="33"/>
      <c r="C794" s="124" t="s">
        <v>1103</v>
      </c>
      <c r="D794" s="124" t="s">
        <v>134</v>
      </c>
      <c r="E794" s="125" t="s">
        <v>1104</v>
      </c>
      <c r="F794" s="126" t="s">
        <v>1105</v>
      </c>
      <c r="G794" s="127" t="s">
        <v>156</v>
      </c>
      <c r="H794" s="128">
        <v>140.59</v>
      </c>
      <c r="I794" s="129"/>
      <c r="J794" s="130">
        <f>ROUND(I794*H794,2)</f>
        <v>0</v>
      </c>
      <c r="K794" s="126" t="s">
        <v>138</v>
      </c>
      <c r="L794" s="33"/>
      <c r="M794" s="131" t="s">
        <v>19</v>
      </c>
      <c r="N794" s="132" t="s">
        <v>42</v>
      </c>
      <c r="P794" s="133">
        <f>O794*H794</f>
        <v>0</v>
      </c>
      <c r="Q794" s="133">
        <v>2.9999999999999997E-4</v>
      </c>
      <c r="R794" s="133">
        <f>Q794*H794</f>
        <v>4.2176999999999999E-2</v>
      </c>
      <c r="S794" s="133">
        <v>0</v>
      </c>
      <c r="T794" s="134">
        <f>S794*H794</f>
        <v>0</v>
      </c>
      <c r="AR794" s="135" t="s">
        <v>274</v>
      </c>
      <c r="AT794" s="135" t="s">
        <v>134</v>
      </c>
      <c r="AU794" s="135" t="s">
        <v>81</v>
      </c>
      <c r="AY794" s="18" t="s">
        <v>131</v>
      </c>
      <c r="BE794" s="136">
        <f>IF(N794="základní",J794,0)</f>
        <v>0</v>
      </c>
      <c r="BF794" s="136">
        <f>IF(N794="snížená",J794,0)</f>
        <v>0</v>
      </c>
      <c r="BG794" s="136">
        <f>IF(N794="zákl. přenesená",J794,0)</f>
        <v>0</v>
      </c>
      <c r="BH794" s="136">
        <f>IF(N794="sníž. přenesená",J794,0)</f>
        <v>0</v>
      </c>
      <c r="BI794" s="136">
        <f>IF(N794="nulová",J794,0)</f>
        <v>0</v>
      </c>
      <c r="BJ794" s="18" t="s">
        <v>79</v>
      </c>
      <c r="BK794" s="136">
        <f>ROUND(I794*H794,2)</f>
        <v>0</v>
      </c>
      <c r="BL794" s="18" t="s">
        <v>274</v>
      </c>
      <c r="BM794" s="135" t="s">
        <v>1106</v>
      </c>
    </row>
    <row r="795" spans="2:65" s="1" customFormat="1" ht="19.5">
      <c r="B795" s="33"/>
      <c r="D795" s="137" t="s">
        <v>141</v>
      </c>
      <c r="F795" s="138" t="s">
        <v>1107</v>
      </c>
      <c r="I795" s="139"/>
      <c r="L795" s="33"/>
      <c r="M795" s="140"/>
      <c r="T795" s="54"/>
      <c r="AT795" s="18" t="s">
        <v>141</v>
      </c>
      <c r="AU795" s="18" t="s">
        <v>81</v>
      </c>
    </row>
    <row r="796" spans="2:65" s="1" customFormat="1" ht="11.25">
      <c r="B796" s="33"/>
      <c r="D796" s="141" t="s">
        <v>143</v>
      </c>
      <c r="F796" s="142" t="s">
        <v>1108</v>
      </c>
      <c r="I796" s="139"/>
      <c r="L796" s="33"/>
      <c r="M796" s="140"/>
      <c r="T796" s="54"/>
      <c r="AT796" s="18" t="s">
        <v>143</v>
      </c>
      <c r="AU796" s="18" t="s">
        <v>81</v>
      </c>
    </row>
    <row r="797" spans="2:65" s="1" customFormat="1" ht="24.2" customHeight="1">
      <c r="B797" s="33"/>
      <c r="C797" s="124" t="s">
        <v>1109</v>
      </c>
      <c r="D797" s="124" t="s">
        <v>134</v>
      </c>
      <c r="E797" s="125" t="s">
        <v>1110</v>
      </c>
      <c r="F797" s="126" t="s">
        <v>1111</v>
      </c>
      <c r="G797" s="127" t="s">
        <v>156</v>
      </c>
      <c r="H797" s="128">
        <v>140.59</v>
      </c>
      <c r="I797" s="129"/>
      <c r="J797" s="130">
        <f>ROUND(I797*H797,2)</f>
        <v>0</v>
      </c>
      <c r="K797" s="126" t="s">
        <v>138</v>
      </c>
      <c r="L797" s="33"/>
      <c r="M797" s="131" t="s">
        <v>19</v>
      </c>
      <c r="N797" s="132" t="s">
        <v>42</v>
      </c>
      <c r="P797" s="133">
        <f>O797*H797</f>
        <v>0</v>
      </c>
      <c r="Q797" s="133">
        <v>7.4999999999999997E-3</v>
      </c>
      <c r="R797" s="133">
        <f>Q797*H797</f>
        <v>1.0544249999999999</v>
      </c>
      <c r="S797" s="133">
        <v>0</v>
      </c>
      <c r="T797" s="134">
        <f>S797*H797</f>
        <v>0</v>
      </c>
      <c r="AR797" s="135" t="s">
        <v>274</v>
      </c>
      <c r="AT797" s="135" t="s">
        <v>134</v>
      </c>
      <c r="AU797" s="135" t="s">
        <v>81</v>
      </c>
      <c r="AY797" s="18" t="s">
        <v>131</v>
      </c>
      <c r="BE797" s="136">
        <f>IF(N797="základní",J797,0)</f>
        <v>0</v>
      </c>
      <c r="BF797" s="136">
        <f>IF(N797="snížená",J797,0)</f>
        <v>0</v>
      </c>
      <c r="BG797" s="136">
        <f>IF(N797="zákl. přenesená",J797,0)</f>
        <v>0</v>
      </c>
      <c r="BH797" s="136">
        <f>IF(N797="sníž. přenesená",J797,0)</f>
        <v>0</v>
      </c>
      <c r="BI797" s="136">
        <f>IF(N797="nulová",J797,0)</f>
        <v>0</v>
      </c>
      <c r="BJ797" s="18" t="s">
        <v>79</v>
      </c>
      <c r="BK797" s="136">
        <f>ROUND(I797*H797,2)</f>
        <v>0</v>
      </c>
      <c r="BL797" s="18" t="s">
        <v>274</v>
      </c>
      <c r="BM797" s="135" t="s">
        <v>1112</v>
      </c>
    </row>
    <row r="798" spans="2:65" s="1" customFormat="1" ht="19.5">
      <c r="B798" s="33"/>
      <c r="D798" s="137" t="s">
        <v>141</v>
      </c>
      <c r="F798" s="138" t="s">
        <v>1113</v>
      </c>
      <c r="I798" s="139"/>
      <c r="L798" s="33"/>
      <c r="M798" s="140"/>
      <c r="T798" s="54"/>
      <c r="AT798" s="18" t="s">
        <v>141</v>
      </c>
      <c r="AU798" s="18" t="s">
        <v>81</v>
      </c>
    </row>
    <row r="799" spans="2:65" s="1" customFormat="1" ht="11.25">
      <c r="B799" s="33"/>
      <c r="D799" s="141" t="s">
        <v>143</v>
      </c>
      <c r="F799" s="142" t="s">
        <v>1114</v>
      </c>
      <c r="I799" s="139"/>
      <c r="L799" s="33"/>
      <c r="M799" s="140"/>
      <c r="T799" s="54"/>
      <c r="AT799" s="18" t="s">
        <v>143</v>
      </c>
      <c r="AU799" s="18" t="s">
        <v>81</v>
      </c>
    </row>
    <row r="800" spans="2:65" s="1" customFormat="1" ht="24.2" customHeight="1">
      <c r="B800" s="33"/>
      <c r="C800" s="124" t="s">
        <v>1115</v>
      </c>
      <c r="D800" s="124" t="s">
        <v>134</v>
      </c>
      <c r="E800" s="125" t="s">
        <v>1116</v>
      </c>
      <c r="F800" s="126" t="s">
        <v>1117</v>
      </c>
      <c r="G800" s="127" t="s">
        <v>156</v>
      </c>
      <c r="H800" s="128">
        <v>27.78</v>
      </c>
      <c r="I800" s="129"/>
      <c r="J800" s="130">
        <f>ROUND(I800*H800,2)</f>
        <v>0</v>
      </c>
      <c r="K800" s="126" t="s">
        <v>138</v>
      </c>
      <c r="L800" s="33"/>
      <c r="M800" s="131" t="s">
        <v>19</v>
      </c>
      <c r="N800" s="132" t="s">
        <v>42</v>
      </c>
      <c r="P800" s="133">
        <f>O800*H800</f>
        <v>0</v>
      </c>
      <c r="Q800" s="133">
        <v>1.5E-3</v>
      </c>
      <c r="R800" s="133">
        <f>Q800*H800</f>
        <v>4.1670000000000006E-2</v>
      </c>
      <c r="S800" s="133">
        <v>0</v>
      </c>
      <c r="T800" s="134">
        <f>S800*H800</f>
        <v>0</v>
      </c>
      <c r="AR800" s="135" t="s">
        <v>274</v>
      </c>
      <c r="AT800" s="135" t="s">
        <v>134</v>
      </c>
      <c r="AU800" s="135" t="s">
        <v>81</v>
      </c>
      <c r="AY800" s="18" t="s">
        <v>131</v>
      </c>
      <c r="BE800" s="136">
        <f>IF(N800="základní",J800,0)</f>
        <v>0</v>
      </c>
      <c r="BF800" s="136">
        <f>IF(N800="snížená",J800,0)</f>
        <v>0</v>
      </c>
      <c r="BG800" s="136">
        <f>IF(N800="zákl. přenesená",J800,0)</f>
        <v>0</v>
      </c>
      <c r="BH800" s="136">
        <f>IF(N800="sníž. přenesená",J800,0)</f>
        <v>0</v>
      </c>
      <c r="BI800" s="136">
        <f>IF(N800="nulová",J800,0)</f>
        <v>0</v>
      </c>
      <c r="BJ800" s="18" t="s">
        <v>79</v>
      </c>
      <c r="BK800" s="136">
        <f>ROUND(I800*H800,2)</f>
        <v>0</v>
      </c>
      <c r="BL800" s="18" t="s">
        <v>274</v>
      </c>
      <c r="BM800" s="135" t="s">
        <v>1118</v>
      </c>
    </row>
    <row r="801" spans="2:65" s="1" customFormat="1" ht="11.25">
      <c r="B801" s="33"/>
      <c r="D801" s="137" t="s">
        <v>141</v>
      </c>
      <c r="F801" s="138" t="s">
        <v>1119</v>
      </c>
      <c r="I801" s="139"/>
      <c r="L801" s="33"/>
      <c r="M801" s="140"/>
      <c r="T801" s="54"/>
      <c r="AT801" s="18" t="s">
        <v>141</v>
      </c>
      <c r="AU801" s="18" t="s">
        <v>81</v>
      </c>
    </row>
    <row r="802" spans="2:65" s="1" customFormat="1" ht="11.25">
      <c r="B802" s="33"/>
      <c r="D802" s="141" t="s">
        <v>143</v>
      </c>
      <c r="F802" s="142" t="s">
        <v>1120</v>
      </c>
      <c r="I802" s="139"/>
      <c r="L802" s="33"/>
      <c r="M802" s="140"/>
      <c r="T802" s="54"/>
      <c r="AT802" s="18" t="s">
        <v>143</v>
      </c>
      <c r="AU802" s="18" t="s">
        <v>81</v>
      </c>
    </row>
    <row r="803" spans="2:65" s="14" customFormat="1" ht="11.25">
      <c r="B803" s="157"/>
      <c r="D803" s="137" t="s">
        <v>145</v>
      </c>
      <c r="E803" s="158" t="s">
        <v>19</v>
      </c>
      <c r="F803" s="159" t="s">
        <v>1121</v>
      </c>
      <c r="H803" s="158" t="s">
        <v>19</v>
      </c>
      <c r="I803" s="160"/>
      <c r="L803" s="157"/>
      <c r="M803" s="161"/>
      <c r="T803" s="162"/>
      <c r="AT803" s="158" t="s">
        <v>145</v>
      </c>
      <c r="AU803" s="158" t="s">
        <v>81</v>
      </c>
      <c r="AV803" s="14" t="s">
        <v>79</v>
      </c>
      <c r="AW803" s="14" t="s">
        <v>32</v>
      </c>
      <c r="AX803" s="14" t="s">
        <v>71</v>
      </c>
      <c r="AY803" s="158" t="s">
        <v>131</v>
      </c>
    </row>
    <row r="804" spans="2:65" s="12" customFormat="1" ht="11.25">
      <c r="B804" s="143"/>
      <c r="D804" s="137" t="s">
        <v>145</v>
      </c>
      <c r="E804" s="144" t="s">
        <v>19</v>
      </c>
      <c r="F804" s="145" t="s">
        <v>1122</v>
      </c>
      <c r="H804" s="146">
        <v>7.28</v>
      </c>
      <c r="I804" s="147"/>
      <c r="L804" s="143"/>
      <c r="M804" s="148"/>
      <c r="T804" s="149"/>
      <c r="AT804" s="144" t="s">
        <v>145</v>
      </c>
      <c r="AU804" s="144" t="s">
        <v>81</v>
      </c>
      <c r="AV804" s="12" t="s">
        <v>81</v>
      </c>
      <c r="AW804" s="12" t="s">
        <v>32</v>
      </c>
      <c r="AX804" s="12" t="s">
        <v>71</v>
      </c>
      <c r="AY804" s="144" t="s">
        <v>131</v>
      </c>
    </row>
    <row r="805" spans="2:65" s="12" customFormat="1" ht="11.25">
      <c r="B805" s="143"/>
      <c r="D805" s="137" t="s">
        <v>145</v>
      </c>
      <c r="E805" s="144" t="s">
        <v>19</v>
      </c>
      <c r="F805" s="145" t="s">
        <v>1123</v>
      </c>
      <c r="H805" s="146">
        <v>4.68</v>
      </c>
      <c r="I805" s="147"/>
      <c r="L805" s="143"/>
      <c r="M805" s="148"/>
      <c r="T805" s="149"/>
      <c r="AT805" s="144" t="s">
        <v>145</v>
      </c>
      <c r="AU805" s="144" t="s">
        <v>81</v>
      </c>
      <c r="AV805" s="12" t="s">
        <v>81</v>
      </c>
      <c r="AW805" s="12" t="s">
        <v>32</v>
      </c>
      <c r="AX805" s="12" t="s">
        <v>71</v>
      </c>
      <c r="AY805" s="144" t="s">
        <v>131</v>
      </c>
    </row>
    <row r="806" spans="2:65" s="12" customFormat="1" ht="11.25">
      <c r="B806" s="143"/>
      <c r="D806" s="137" t="s">
        <v>145</v>
      </c>
      <c r="E806" s="144" t="s">
        <v>19</v>
      </c>
      <c r="F806" s="145" t="s">
        <v>1124</v>
      </c>
      <c r="H806" s="146">
        <v>2.93</v>
      </c>
      <c r="I806" s="147"/>
      <c r="L806" s="143"/>
      <c r="M806" s="148"/>
      <c r="T806" s="149"/>
      <c r="AT806" s="144" t="s">
        <v>145</v>
      </c>
      <c r="AU806" s="144" t="s">
        <v>81</v>
      </c>
      <c r="AV806" s="12" t="s">
        <v>81</v>
      </c>
      <c r="AW806" s="12" t="s">
        <v>32</v>
      </c>
      <c r="AX806" s="12" t="s">
        <v>71</v>
      </c>
      <c r="AY806" s="144" t="s">
        <v>131</v>
      </c>
    </row>
    <row r="807" spans="2:65" s="12" customFormat="1" ht="11.25">
      <c r="B807" s="143"/>
      <c r="D807" s="137" t="s">
        <v>145</v>
      </c>
      <c r="E807" s="144" t="s">
        <v>19</v>
      </c>
      <c r="F807" s="145" t="s">
        <v>1125</v>
      </c>
      <c r="H807" s="146">
        <v>12.89</v>
      </c>
      <c r="I807" s="147"/>
      <c r="L807" s="143"/>
      <c r="M807" s="148"/>
      <c r="T807" s="149"/>
      <c r="AT807" s="144" t="s">
        <v>145</v>
      </c>
      <c r="AU807" s="144" t="s">
        <v>81</v>
      </c>
      <c r="AV807" s="12" t="s">
        <v>81</v>
      </c>
      <c r="AW807" s="12" t="s">
        <v>32</v>
      </c>
      <c r="AX807" s="12" t="s">
        <v>71</v>
      </c>
      <c r="AY807" s="144" t="s">
        <v>131</v>
      </c>
    </row>
    <row r="808" spans="2:65" s="13" customFormat="1" ht="11.25">
      <c r="B808" s="150"/>
      <c r="D808" s="137" t="s">
        <v>145</v>
      </c>
      <c r="E808" s="151" t="s">
        <v>19</v>
      </c>
      <c r="F808" s="152" t="s">
        <v>168</v>
      </c>
      <c r="H808" s="153">
        <v>27.78</v>
      </c>
      <c r="I808" s="154"/>
      <c r="L808" s="150"/>
      <c r="M808" s="155"/>
      <c r="T808" s="156"/>
      <c r="AT808" s="151" t="s">
        <v>145</v>
      </c>
      <c r="AU808" s="151" t="s">
        <v>81</v>
      </c>
      <c r="AV808" s="13" t="s">
        <v>139</v>
      </c>
      <c r="AW808" s="13" t="s">
        <v>32</v>
      </c>
      <c r="AX808" s="13" t="s">
        <v>79</v>
      </c>
      <c r="AY808" s="151" t="s">
        <v>131</v>
      </c>
    </row>
    <row r="809" spans="2:65" s="1" customFormat="1" ht="16.5" customHeight="1">
      <c r="B809" s="33"/>
      <c r="C809" s="124" t="s">
        <v>1126</v>
      </c>
      <c r="D809" s="124" t="s">
        <v>134</v>
      </c>
      <c r="E809" s="125" t="s">
        <v>1127</v>
      </c>
      <c r="F809" s="126" t="s">
        <v>1128</v>
      </c>
      <c r="G809" s="127" t="s">
        <v>208</v>
      </c>
      <c r="H809" s="128">
        <v>43.7</v>
      </c>
      <c r="I809" s="129"/>
      <c r="J809" s="130">
        <f>ROUND(I809*H809,2)</f>
        <v>0</v>
      </c>
      <c r="K809" s="126" t="s">
        <v>138</v>
      </c>
      <c r="L809" s="33"/>
      <c r="M809" s="131" t="s">
        <v>19</v>
      </c>
      <c r="N809" s="132" t="s">
        <v>42</v>
      </c>
      <c r="P809" s="133">
        <f>O809*H809</f>
        <v>0</v>
      </c>
      <c r="Q809" s="133">
        <v>1.42E-3</v>
      </c>
      <c r="R809" s="133">
        <f>Q809*H809</f>
        <v>6.2054000000000005E-2</v>
      </c>
      <c r="S809" s="133">
        <v>0</v>
      </c>
      <c r="T809" s="134">
        <f>S809*H809</f>
        <v>0</v>
      </c>
      <c r="AR809" s="135" t="s">
        <v>274</v>
      </c>
      <c r="AT809" s="135" t="s">
        <v>134</v>
      </c>
      <c r="AU809" s="135" t="s">
        <v>81</v>
      </c>
      <c r="AY809" s="18" t="s">
        <v>131</v>
      </c>
      <c r="BE809" s="136">
        <f>IF(N809="základní",J809,0)</f>
        <v>0</v>
      </c>
      <c r="BF809" s="136">
        <f>IF(N809="snížená",J809,0)</f>
        <v>0</v>
      </c>
      <c r="BG809" s="136">
        <f>IF(N809="zákl. přenesená",J809,0)</f>
        <v>0</v>
      </c>
      <c r="BH809" s="136">
        <f>IF(N809="sníž. přenesená",J809,0)</f>
        <v>0</v>
      </c>
      <c r="BI809" s="136">
        <f>IF(N809="nulová",J809,0)</f>
        <v>0</v>
      </c>
      <c r="BJ809" s="18" t="s">
        <v>79</v>
      </c>
      <c r="BK809" s="136">
        <f>ROUND(I809*H809,2)</f>
        <v>0</v>
      </c>
      <c r="BL809" s="18" t="s">
        <v>274</v>
      </c>
      <c r="BM809" s="135" t="s">
        <v>1129</v>
      </c>
    </row>
    <row r="810" spans="2:65" s="1" customFormat="1" ht="19.5">
      <c r="B810" s="33"/>
      <c r="D810" s="137" t="s">
        <v>141</v>
      </c>
      <c r="F810" s="138" t="s">
        <v>1130</v>
      </c>
      <c r="I810" s="139"/>
      <c r="L810" s="33"/>
      <c r="M810" s="140"/>
      <c r="T810" s="54"/>
      <c r="AT810" s="18" t="s">
        <v>141</v>
      </c>
      <c r="AU810" s="18" t="s">
        <v>81</v>
      </c>
    </row>
    <row r="811" spans="2:65" s="1" customFormat="1" ht="11.25">
      <c r="B811" s="33"/>
      <c r="D811" s="141" t="s">
        <v>143</v>
      </c>
      <c r="F811" s="142" t="s">
        <v>1131</v>
      </c>
      <c r="I811" s="139"/>
      <c r="L811" s="33"/>
      <c r="M811" s="140"/>
      <c r="T811" s="54"/>
      <c r="AT811" s="18" t="s">
        <v>143</v>
      </c>
      <c r="AU811" s="18" t="s">
        <v>81</v>
      </c>
    </row>
    <row r="812" spans="2:65" s="14" customFormat="1" ht="11.25">
      <c r="B812" s="157"/>
      <c r="D812" s="137" t="s">
        <v>145</v>
      </c>
      <c r="E812" s="158" t="s">
        <v>19</v>
      </c>
      <c r="F812" s="159" t="s">
        <v>1121</v>
      </c>
      <c r="H812" s="158" t="s">
        <v>19</v>
      </c>
      <c r="I812" s="160"/>
      <c r="L812" s="157"/>
      <c r="M812" s="161"/>
      <c r="T812" s="162"/>
      <c r="AT812" s="158" t="s">
        <v>145</v>
      </c>
      <c r="AU812" s="158" t="s">
        <v>81</v>
      </c>
      <c r="AV812" s="14" t="s">
        <v>79</v>
      </c>
      <c r="AW812" s="14" t="s">
        <v>32</v>
      </c>
      <c r="AX812" s="14" t="s">
        <v>71</v>
      </c>
      <c r="AY812" s="158" t="s">
        <v>131</v>
      </c>
    </row>
    <row r="813" spans="2:65" s="12" customFormat="1" ht="11.25">
      <c r="B813" s="143"/>
      <c r="D813" s="137" t="s">
        <v>145</v>
      </c>
      <c r="E813" s="144" t="s">
        <v>19</v>
      </c>
      <c r="F813" s="145" t="s">
        <v>1132</v>
      </c>
      <c r="H813" s="146">
        <v>12.38</v>
      </c>
      <c r="I813" s="147"/>
      <c r="L813" s="143"/>
      <c r="M813" s="148"/>
      <c r="T813" s="149"/>
      <c r="AT813" s="144" t="s">
        <v>145</v>
      </c>
      <c r="AU813" s="144" t="s">
        <v>81</v>
      </c>
      <c r="AV813" s="12" t="s">
        <v>81</v>
      </c>
      <c r="AW813" s="12" t="s">
        <v>32</v>
      </c>
      <c r="AX813" s="12" t="s">
        <v>71</v>
      </c>
      <c r="AY813" s="144" t="s">
        <v>131</v>
      </c>
    </row>
    <row r="814" spans="2:65" s="12" customFormat="1" ht="11.25">
      <c r="B814" s="143"/>
      <c r="D814" s="137" t="s">
        <v>145</v>
      </c>
      <c r="E814" s="144" t="s">
        <v>19</v>
      </c>
      <c r="F814" s="145" t="s">
        <v>1133</v>
      </c>
      <c r="H814" s="146">
        <v>9.44</v>
      </c>
      <c r="I814" s="147"/>
      <c r="L814" s="143"/>
      <c r="M814" s="148"/>
      <c r="T814" s="149"/>
      <c r="AT814" s="144" t="s">
        <v>145</v>
      </c>
      <c r="AU814" s="144" t="s">
        <v>81</v>
      </c>
      <c r="AV814" s="12" t="s">
        <v>81</v>
      </c>
      <c r="AW814" s="12" t="s">
        <v>32</v>
      </c>
      <c r="AX814" s="12" t="s">
        <v>71</v>
      </c>
      <c r="AY814" s="144" t="s">
        <v>131</v>
      </c>
    </row>
    <row r="815" spans="2:65" s="12" customFormat="1" ht="11.25">
      <c r="B815" s="143"/>
      <c r="D815" s="137" t="s">
        <v>145</v>
      </c>
      <c r="E815" s="144" t="s">
        <v>19</v>
      </c>
      <c r="F815" s="145" t="s">
        <v>1134</v>
      </c>
      <c r="H815" s="146">
        <v>7.1</v>
      </c>
      <c r="I815" s="147"/>
      <c r="L815" s="143"/>
      <c r="M815" s="148"/>
      <c r="T815" s="149"/>
      <c r="AT815" s="144" t="s">
        <v>145</v>
      </c>
      <c r="AU815" s="144" t="s">
        <v>81</v>
      </c>
      <c r="AV815" s="12" t="s">
        <v>81</v>
      </c>
      <c r="AW815" s="12" t="s">
        <v>32</v>
      </c>
      <c r="AX815" s="12" t="s">
        <v>71</v>
      </c>
      <c r="AY815" s="144" t="s">
        <v>131</v>
      </c>
    </row>
    <row r="816" spans="2:65" s="12" customFormat="1" ht="11.25">
      <c r="B816" s="143"/>
      <c r="D816" s="137" t="s">
        <v>145</v>
      </c>
      <c r="E816" s="144" t="s">
        <v>19</v>
      </c>
      <c r="F816" s="145" t="s">
        <v>1135</v>
      </c>
      <c r="H816" s="146">
        <v>14.78</v>
      </c>
      <c r="I816" s="147"/>
      <c r="L816" s="143"/>
      <c r="M816" s="148"/>
      <c r="T816" s="149"/>
      <c r="AT816" s="144" t="s">
        <v>145</v>
      </c>
      <c r="AU816" s="144" t="s">
        <v>81</v>
      </c>
      <c r="AV816" s="12" t="s">
        <v>81</v>
      </c>
      <c r="AW816" s="12" t="s">
        <v>32</v>
      </c>
      <c r="AX816" s="12" t="s">
        <v>71</v>
      </c>
      <c r="AY816" s="144" t="s">
        <v>131</v>
      </c>
    </row>
    <row r="817" spans="2:65" s="13" customFormat="1" ht="11.25">
      <c r="B817" s="150"/>
      <c r="D817" s="137" t="s">
        <v>145</v>
      </c>
      <c r="E817" s="151" t="s">
        <v>19</v>
      </c>
      <c r="F817" s="152" t="s">
        <v>168</v>
      </c>
      <c r="H817" s="153">
        <v>43.7</v>
      </c>
      <c r="I817" s="154"/>
      <c r="L817" s="150"/>
      <c r="M817" s="155"/>
      <c r="T817" s="156"/>
      <c r="AT817" s="151" t="s">
        <v>145</v>
      </c>
      <c r="AU817" s="151" t="s">
        <v>81</v>
      </c>
      <c r="AV817" s="13" t="s">
        <v>139</v>
      </c>
      <c r="AW817" s="13" t="s">
        <v>32</v>
      </c>
      <c r="AX817" s="13" t="s">
        <v>79</v>
      </c>
      <c r="AY817" s="151" t="s">
        <v>131</v>
      </c>
    </row>
    <row r="818" spans="2:65" s="1" customFormat="1" ht="16.5" customHeight="1">
      <c r="B818" s="33"/>
      <c r="C818" s="124" t="s">
        <v>1136</v>
      </c>
      <c r="D818" s="124" t="s">
        <v>134</v>
      </c>
      <c r="E818" s="125" t="s">
        <v>1137</v>
      </c>
      <c r="F818" s="126" t="s">
        <v>1138</v>
      </c>
      <c r="G818" s="127" t="s">
        <v>344</v>
      </c>
      <c r="H818" s="128">
        <v>18</v>
      </c>
      <c r="I818" s="129"/>
      <c r="J818" s="130">
        <f>ROUND(I818*H818,2)</f>
        <v>0</v>
      </c>
      <c r="K818" s="126" t="s">
        <v>138</v>
      </c>
      <c r="L818" s="33"/>
      <c r="M818" s="131" t="s">
        <v>19</v>
      </c>
      <c r="N818" s="132" t="s">
        <v>42</v>
      </c>
      <c r="P818" s="133">
        <f>O818*H818</f>
        <v>0</v>
      </c>
      <c r="Q818" s="133">
        <v>2.1000000000000001E-4</v>
      </c>
      <c r="R818" s="133">
        <f>Q818*H818</f>
        <v>3.7800000000000004E-3</v>
      </c>
      <c r="S818" s="133">
        <v>0</v>
      </c>
      <c r="T818" s="134">
        <f>S818*H818</f>
        <v>0</v>
      </c>
      <c r="AR818" s="135" t="s">
        <v>274</v>
      </c>
      <c r="AT818" s="135" t="s">
        <v>134</v>
      </c>
      <c r="AU818" s="135" t="s">
        <v>81</v>
      </c>
      <c r="AY818" s="18" t="s">
        <v>131</v>
      </c>
      <c r="BE818" s="136">
        <f>IF(N818="základní",J818,0)</f>
        <v>0</v>
      </c>
      <c r="BF818" s="136">
        <f>IF(N818="snížená",J818,0)</f>
        <v>0</v>
      </c>
      <c r="BG818" s="136">
        <f>IF(N818="zákl. přenesená",J818,0)</f>
        <v>0</v>
      </c>
      <c r="BH818" s="136">
        <f>IF(N818="sníž. přenesená",J818,0)</f>
        <v>0</v>
      </c>
      <c r="BI818" s="136">
        <f>IF(N818="nulová",J818,0)</f>
        <v>0</v>
      </c>
      <c r="BJ818" s="18" t="s">
        <v>79</v>
      </c>
      <c r="BK818" s="136">
        <f>ROUND(I818*H818,2)</f>
        <v>0</v>
      </c>
      <c r="BL818" s="18" t="s">
        <v>274</v>
      </c>
      <c r="BM818" s="135" t="s">
        <v>1139</v>
      </c>
    </row>
    <row r="819" spans="2:65" s="1" customFormat="1" ht="11.25">
      <c r="B819" s="33"/>
      <c r="D819" s="137" t="s">
        <v>141</v>
      </c>
      <c r="F819" s="138" t="s">
        <v>1140</v>
      </c>
      <c r="I819" s="139"/>
      <c r="L819" s="33"/>
      <c r="M819" s="140"/>
      <c r="T819" s="54"/>
      <c r="AT819" s="18" t="s">
        <v>141</v>
      </c>
      <c r="AU819" s="18" t="s">
        <v>81</v>
      </c>
    </row>
    <row r="820" spans="2:65" s="1" customFormat="1" ht="11.25">
      <c r="B820" s="33"/>
      <c r="D820" s="141" t="s">
        <v>143</v>
      </c>
      <c r="F820" s="142" t="s">
        <v>1141</v>
      </c>
      <c r="I820" s="139"/>
      <c r="L820" s="33"/>
      <c r="M820" s="140"/>
      <c r="T820" s="54"/>
      <c r="AT820" s="18" t="s">
        <v>143</v>
      </c>
      <c r="AU820" s="18" t="s">
        <v>81</v>
      </c>
    </row>
    <row r="821" spans="2:65" s="14" customFormat="1" ht="11.25">
      <c r="B821" s="157"/>
      <c r="D821" s="137" t="s">
        <v>145</v>
      </c>
      <c r="E821" s="158" t="s">
        <v>19</v>
      </c>
      <c r="F821" s="159" t="s">
        <v>1121</v>
      </c>
      <c r="H821" s="158" t="s">
        <v>19</v>
      </c>
      <c r="I821" s="160"/>
      <c r="L821" s="157"/>
      <c r="M821" s="161"/>
      <c r="T821" s="162"/>
      <c r="AT821" s="158" t="s">
        <v>145</v>
      </c>
      <c r="AU821" s="158" t="s">
        <v>81</v>
      </c>
      <c r="AV821" s="14" t="s">
        <v>79</v>
      </c>
      <c r="AW821" s="14" t="s">
        <v>32</v>
      </c>
      <c r="AX821" s="14" t="s">
        <v>71</v>
      </c>
      <c r="AY821" s="158" t="s">
        <v>131</v>
      </c>
    </row>
    <row r="822" spans="2:65" s="12" customFormat="1" ht="11.25">
      <c r="B822" s="143"/>
      <c r="D822" s="137" t="s">
        <v>145</v>
      </c>
      <c r="E822" s="144" t="s">
        <v>19</v>
      </c>
      <c r="F822" s="145" t="s">
        <v>1142</v>
      </c>
      <c r="H822" s="146">
        <v>6</v>
      </c>
      <c r="I822" s="147"/>
      <c r="L822" s="143"/>
      <c r="M822" s="148"/>
      <c r="T822" s="149"/>
      <c r="AT822" s="144" t="s">
        <v>145</v>
      </c>
      <c r="AU822" s="144" t="s">
        <v>81</v>
      </c>
      <c r="AV822" s="12" t="s">
        <v>81</v>
      </c>
      <c r="AW822" s="12" t="s">
        <v>32</v>
      </c>
      <c r="AX822" s="12" t="s">
        <v>71</v>
      </c>
      <c r="AY822" s="144" t="s">
        <v>131</v>
      </c>
    </row>
    <row r="823" spans="2:65" s="12" customFormat="1" ht="11.25">
      <c r="B823" s="143"/>
      <c r="D823" s="137" t="s">
        <v>145</v>
      </c>
      <c r="E823" s="144" t="s">
        <v>19</v>
      </c>
      <c r="F823" s="145" t="s">
        <v>1143</v>
      </c>
      <c r="H823" s="146">
        <v>4</v>
      </c>
      <c r="I823" s="147"/>
      <c r="L823" s="143"/>
      <c r="M823" s="148"/>
      <c r="T823" s="149"/>
      <c r="AT823" s="144" t="s">
        <v>145</v>
      </c>
      <c r="AU823" s="144" t="s">
        <v>81</v>
      </c>
      <c r="AV823" s="12" t="s">
        <v>81</v>
      </c>
      <c r="AW823" s="12" t="s">
        <v>32</v>
      </c>
      <c r="AX823" s="12" t="s">
        <v>71</v>
      </c>
      <c r="AY823" s="144" t="s">
        <v>131</v>
      </c>
    </row>
    <row r="824" spans="2:65" s="12" customFormat="1" ht="11.25">
      <c r="B824" s="143"/>
      <c r="D824" s="137" t="s">
        <v>145</v>
      </c>
      <c r="E824" s="144" t="s">
        <v>19</v>
      </c>
      <c r="F824" s="145" t="s">
        <v>1144</v>
      </c>
      <c r="H824" s="146">
        <v>4</v>
      </c>
      <c r="I824" s="147"/>
      <c r="L824" s="143"/>
      <c r="M824" s="148"/>
      <c r="T824" s="149"/>
      <c r="AT824" s="144" t="s">
        <v>145</v>
      </c>
      <c r="AU824" s="144" t="s">
        <v>81</v>
      </c>
      <c r="AV824" s="12" t="s">
        <v>81</v>
      </c>
      <c r="AW824" s="12" t="s">
        <v>32</v>
      </c>
      <c r="AX824" s="12" t="s">
        <v>71</v>
      </c>
      <c r="AY824" s="144" t="s">
        <v>131</v>
      </c>
    </row>
    <row r="825" spans="2:65" s="12" customFormat="1" ht="11.25">
      <c r="B825" s="143"/>
      <c r="D825" s="137" t="s">
        <v>145</v>
      </c>
      <c r="E825" s="144" t="s">
        <v>19</v>
      </c>
      <c r="F825" s="145" t="s">
        <v>1145</v>
      </c>
      <c r="H825" s="146">
        <v>4</v>
      </c>
      <c r="I825" s="147"/>
      <c r="L825" s="143"/>
      <c r="M825" s="148"/>
      <c r="T825" s="149"/>
      <c r="AT825" s="144" t="s">
        <v>145</v>
      </c>
      <c r="AU825" s="144" t="s">
        <v>81</v>
      </c>
      <c r="AV825" s="12" t="s">
        <v>81</v>
      </c>
      <c r="AW825" s="12" t="s">
        <v>32</v>
      </c>
      <c r="AX825" s="12" t="s">
        <v>71</v>
      </c>
      <c r="AY825" s="144" t="s">
        <v>131</v>
      </c>
    </row>
    <row r="826" spans="2:65" s="13" customFormat="1" ht="11.25">
      <c r="B826" s="150"/>
      <c r="D826" s="137" t="s">
        <v>145</v>
      </c>
      <c r="E826" s="151" t="s">
        <v>19</v>
      </c>
      <c r="F826" s="152" t="s">
        <v>168</v>
      </c>
      <c r="H826" s="153">
        <v>18</v>
      </c>
      <c r="I826" s="154"/>
      <c r="L826" s="150"/>
      <c r="M826" s="155"/>
      <c r="T826" s="156"/>
      <c r="AT826" s="151" t="s">
        <v>145</v>
      </c>
      <c r="AU826" s="151" t="s">
        <v>81</v>
      </c>
      <c r="AV826" s="13" t="s">
        <v>139</v>
      </c>
      <c r="AW826" s="13" t="s">
        <v>32</v>
      </c>
      <c r="AX826" s="13" t="s">
        <v>79</v>
      </c>
      <c r="AY826" s="151" t="s">
        <v>131</v>
      </c>
    </row>
    <row r="827" spans="2:65" s="1" customFormat="1" ht="33" customHeight="1">
      <c r="B827" s="33"/>
      <c r="C827" s="124" t="s">
        <v>1146</v>
      </c>
      <c r="D827" s="124" t="s">
        <v>134</v>
      </c>
      <c r="E827" s="125" t="s">
        <v>1147</v>
      </c>
      <c r="F827" s="126" t="s">
        <v>1148</v>
      </c>
      <c r="G827" s="127" t="s">
        <v>156</v>
      </c>
      <c r="H827" s="128">
        <v>140.59</v>
      </c>
      <c r="I827" s="129"/>
      <c r="J827" s="130">
        <f>ROUND(I827*H827,2)</f>
        <v>0</v>
      </c>
      <c r="K827" s="126" t="s">
        <v>138</v>
      </c>
      <c r="L827" s="33"/>
      <c r="M827" s="131" t="s">
        <v>19</v>
      </c>
      <c r="N827" s="132" t="s">
        <v>42</v>
      </c>
      <c r="P827" s="133">
        <f>O827*H827</f>
        <v>0</v>
      </c>
      <c r="Q827" s="133">
        <v>6.0000000000000001E-3</v>
      </c>
      <c r="R827" s="133">
        <f>Q827*H827</f>
        <v>0.84354000000000007</v>
      </c>
      <c r="S827" s="133">
        <v>0</v>
      </c>
      <c r="T827" s="134">
        <f>S827*H827</f>
        <v>0</v>
      </c>
      <c r="AR827" s="135" t="s">
        <v>274</v>
      </c>
      <c r="AT827" s="135" t="s">
        <v>134</v>
      </c>
      <c r="AU827" s="135" t="s">
        <v>81</v>
      </c>
      <c r="AY827" s="18" t="s">
        <v>131</v>
      </c>
      <c r="BE827" s="136">
        <f>IF(N827="základní",J827,0)</f>
        <v>0</v>
      </c>
      <c r="BF827" s="136">
        <f>IF(N827="snížená",J827,0)</f>
        <v>0</v>
      </c>
      <c r="BG827" s="136">
        <f>IF(N827="zákl. přenesená",J827,0)</f>
        <v>0</v>
      </c>
      <c r="BH827" s="136">
        <f>IF(N827="sníž. přenesená",J827,0)</f>
        <v>0</v>
      </c>
      <c r="BI827" s="136">
        <f>IF(N827="nulová",J827,0)</f>
        <v>0</v>
      </c>
      <c r="BJ827" s="18" t="s">
        <v>79</v>
      </c>
      <c r="BK827" s="136">
        <f>ROUND(I827*H827,2)</f>
        <v>0</v>
      </c>
      <c r="BL827" s="18" t="s">
        <v>274</v>
      </c>
      <c r="BM827" s="135" t="s">
        <v>1149</v>
      </c>
    </row>
    <row r="828" spans="2:65" s="1" customFormat="1" ht="29.25">
      <c r="B828" s="33"/>
      <c r="D828" s="137" t="s">
        <v>141</v>
      </c>
      <c r="F828" s="138" t="s">
        <v>1150</v>
      </c>
      <c r="I828" s="139"/>
      <c r="L828" s="33"/>
      <c r="M828" s="140"/>
      <c r="T828" s="54"/>
      <c r="AT828" s="18" t="s">
        <v>141</v>
      </c>
      <c r="AU828" s="18" t="s">
        <v>81</v>
      </c>
    </row>
    <row r="829" spans="2:65" s="1" customFormat="1" ht="11.25">
      <c r="B829" s="33"/>
      <c r="D829" s="141" t="s">
        <v>143</v>
      </c>
      <c r="F829" s="142" t="s">
        <v>1151</v>
      </c>
      <c r="I829" s="139"/>
      <c r="L829" s="33"/>
      <c r="M829" s="140"/>
      <c r="T829" s="54"/>
      <c r="AT829" s="18" t="s">
        <v>143</v>
      </c>
      <c r="AU829" s="18" t="s">
        <v>81</v>
      </c>
    </row>
    <row r="830" spans="2:65" s="14" customFormat="1" ht="11.25">
      <c r="B830" s="157"/>
      <c r="D830" s="137" t="s">
        <v>145</v>
      </c>
      <c r="E830" s="158" t="s">
        <v>19</v>
      </c>
      <c r="F830" s="159" t="s">
        <v>1096</v>
      </c>
      <c r="H830" s="158" t="s">
        <v>19</v>
      </c>
      <c r="I830" s="160"/>
      <c r="L830" s="157"/>
      <c r="M830" s="161"/>
      <c r="T830" s="162"/>
      <c r="AT830" s="158" t="s">
        <v>145</v>
      </c>
      <c r="AU830" s="158" t="s">
        <v>81</v>
      </c>
      <c r="AV830" s="14" t="s">
        <v>79</v>
      </c>
      <c r="AW830" s="14" t="s">
        <v>32</v>
      </c>
      <c r="AX830" s="14" t="s">
        <v>71</v>
      </c>
      <c r="AY830" s="158" t="s">
        <v>131</v>
      </c>
    </row>
    <row r="831" spans="2:65" s="12" customFormat="1" ht="22.5">
      <c r="B831" s="143"/>
      <c r="D831" s="137" t="s">
        <v>145</v>
      </c>
      <c r="E831" s="144" t="s">
        <v>19</v>
      </c>
      <c r="F831" s="145" t="s">
        <v>263</v>
      </c>
      <c r="H831" s="146">
        <v>140.59</v>
      </c>
      <c r="I831" s="147"/>
      <c r="L831" s="143"/>
      <c r="M831" s="148"/>
      <c r="T831" s="149"/>
      <c r="AT831" s="144" t="s">
        <v>145</v>
      </c>
      <c r="AU831" s="144" t="s">
        <v>81</v>
      </c>
      <c r="AV831" s="12" t="s">
        <v>81</v>
      </c>
      <c r="AW831" s="12" t="s">
        <v>32</v>
      </c>
      <c r="AX831" s="12" t="s">
        <v>79</v>
      </c>
      <c r="AY831" s="144" t="s">
        <v>131</v>
      </c>
    </row>
    <row r="832" spans="2:65" s="1" customFormat="1" ht="33" customHeight="1">
      <c r="B832" s="33"/>
      <c r="C832" s="170" t="s">
        <v>1152</v>
      </c>
      <c r="D832" s="170" t="s">
        <v>352</v>
      </c>
      <c r="E832" s="171" t="s">
        <v>1153</v>
      </c>
      <c r="F832" s="172" t="s">
        <v>1154</v>
      </c>
      <c r="G832" s="173" t="s">
        <v>156</v>
      </c>
      <c r="H832" s="174">
        <v>154.649</v>
      </c>
      <c r="I832" s="175"/>
      <c r="J832" s="176">
        <f>ROUND(I832*H832,2)</f>
        <v>0</v>
      </c>
      <c r="K832" s="172" t="s">
        <v>138</v>
      </c>
      <c r="L832" s="177"/>
      <c r="M832" s="178" t="s">
        <v>19</v>
      </c>
      <c r="N832" s="179" t="s">
        <v>42</v>
      </c>
      <c r="P832" s="133">
        <f>O832*H832</f>
        <v>0</v>
      </c>
      <c r="Q832" s="133">
        <v>2.1999999999999999E-2</v>
      </c>
      <c r="R832" s="133">
        <f>Q832*H832</f>
        <v>3.4022779999999999</v>
      </c>
      <c r="S832" s="133">
        <v>0</v>
      </c>
      <c r="T832" s="134">
        <f>S832*H832</f>
        <v>0</v>
      </c>
      <c r="AR832" s="135" t="s">
        <v>426</v>
      </c>
      <c r="AT832" s="135" t="s">
        <v>352</v>
      </c>
      <c r="AU832" s="135" t="s">
        <v>81</v>
      </c>
      <c r="AY832" s="18" t="s">
        <v>131</v>
      </c>
      <c r="BE832" s="136">
        <f>IF(N832="základní",J832,0)</f>
        <v>0</v>
      </c>
      <c r="BF832" s="136">
        <f>IF(N832="snížená",J832,0)</f>
        <v>0</v>
      </c>
      <c r="BG832" s="136">
        <f>IF(N832="zákl. přenesená",J832,0)</f>
        <v>0</v>
      </c>
      <c r="BH832" s="136">
        <f>IF(N832="sníž. přenesená",J832,0)</f>
        <v>0</v>
      </c>
      <c r="BI832" s="136">
        <f>IF(N832="nulová",J832,0)</f>
        <v>0</v>
      </c>
      <c r="BJ832" s="18" t="s">
        <v>79</v>
      </c>
      <c r="BK832" s="136">
        <f>ROUND(I832*H832,2)</f>
        <v>0</v>
      </c>
      <c r="BL832" s="18" t="s">
        <v>274</v>
      </c>
      <c r="BM832" s="135" t="s">
        <v>1155</v>
      </c>
    </row>
    <row r="833" spans="2:65" s="1" customFormat="1" ht="19.5">
      <c r="B833" s="33"/>
      <c r="D833" s="137" t="s">
        <v>141</v>
      </c>
      <c r="F833" s="138" t="s">
        <v>1154</v>
      </c>
      <c r="I833" s="139"/>
      <c r="L833" s="33"/>
      <c r="M833" s="140"/>
      <c r="T833" s="54"/>
      <c r="AT833" s="18" t="s">
        <v>141</v>
      </c>
      <c r="AU833" s="18" t="s">
        <v>81</v>
      </c>
    </row>
    <row r="834" spans="2:65" s="1" customFormat="1" ht="19.5">
      <c r="B834" s="33"/>
      <c r="D834" s="137" t="s">
        <v>590</v>
      </c>
      <c r="F834" s="180" t="s">
        <v>895</v>
      </c>
      <c r="I834" s="139"/>
      <c r="L834" s="33"/>
      <c r="M834" s="140"/>
      <c r="T834" s="54"/>
      <c r="AT834" s="18" t="s">
        <v>590</v>
      </c>
      <c r="AU834" s="18" t="s">
        <v>81</v>
      </c>
    </row>
    <row r="835" spans="2:65" s="12" customFormat="1" ht="11.25">
      <c r="B835" s="143"/>
      <c r="D835" s="137" t="s">
        <v>145</v>
      </c>
      <c r="F835" s="145" t="s">
        <v>1156</v>
      </c>
      <c r="H835" s="146">
        <v>154.649</v>
      </c>
      <c r="I835" s="147"/>
      <c r="L835" s="143"/>
      <c r="M835" s="148"/>
      <c r="T835" s="149"/>
      <c r="AT835" s="144" t="s">
        <v>145</v>
      </c>
      <c r="AU835" s="144" t="s">
        <v>81</v>
      </c>
      <c r="AV835" s="12" t="s">
        <v>81</v>
      </c>
      <c r="AW835" s="12" t="s">
        <v>4</v>
      </c>
      <c r="AX835" s="12" t="s">
        <v>79</v>
      </c>
      <c r="AY835" s="144" t="s">
        <v>131</v>
      </c>
    </row>
    <row r="836" spans="2:65" s="1" customFormat="1" ht="33" customHeight="1">
      <c r="B836" s="33"/>
      <c r="C836" s="124" t="s">
        <v>1157</v>
      </c>
      <c r="D836" s="124" t="s">
        <v>134</v>
      </c>
      <c r="E836" s="125" t="s">
        <v>1158</v>
      </c>
      <c r="F836" s="126" t="s">
        <v>1159</v>
      </c>
      <c r="G836" s="127" t="s">
        <v>208</v>
      </c>
      <c r="H836" s="128">
        <v>126.22</v>
      </c>
      <c r="I836" s="129"/>
      <c r="J836" s="130">
        <f>ROUND(I836*H836,2)</f>
        <v>0</v>
      </c>
      <c r="K836" s="126" t="s">
        <v>138</v>
      </c>
      <c r="L836" s="33"/>
      <c r="M836" s="131" t="s">
        <v>19</v>
      </c>
      <c r="N836" s="132" t="s">
        <v>42</v>
      </c>
      <c r="P836" s="133">
        <f>O836*H836</f>
        <v>0</v>
      </c>
      <c r="Q836" s="133">
        <v>4.2999999999999999E-4</v>
      </c>
      <c r="R836" s="133">
        <f>Q836*H836</f>
        <v>5.4274599999999999E-2</v>
      </c>
      <c r="S836" s="133">
        <v>0</v>
      </c>
      <c r="T836" s="134">
        <f>S836*H836</f>
        <v>0</v>
      </c>
      <c r="AR836" s="135" t="s">
        <v>274</v>
      </c>
      <c r="AT836" s="135" t="s">
        <v>134</v>
      </c>
      <c r="AU836" s="135" t="s">
        <v>81</v>
      </c>
      <c r="AY836" s="18" t="s">
        <v>131</v>
      </c>
      <c r="BE836" s="136">
        <f>IF(N836="základní",J836,0)</f>
        <v>0</v>
      </c>
      <c r="BF836" s="136">
        <f>IF(N836="snížená",J836,0)</f>
        <v>0</v>
      </c>
      <c r="BG836" s="136">
        <f>IF(N836="zákl. přenesená",J836,0)</f>
        <v>0</v>
      </c>
      <c r="BH836" s="136">
        <f>IF(N836="sníž. přenesená",J836,0)</f>
        <v>0</v>
      </c>
      <c r="BI836" s="136">
        <f>IF(N836="nulová",J836,0)</f>
        <v>0</v>
      </c>
      <c r="BJ836" s="18" t="s">
        <v>79</v>
      </c>
      <c r="BK836" s="136">
        <f>ROUND(I836*H836,2)</f>
        <v>0</v>
      </c>
      <c r="BL836" s="18" t="s">
        <v>274</v>
      </c>
      <c r="BM836" s="135" t="s">
        <v>1160</v>
      </c>
    </row>
    <row r="837" spans="2:65" s="1" customFormat="1" ht="19.5">
      <c r="B837" s="33"/>
      <c r="D837" s="137" t="s">
        <v>141</v>
      </c>
      <c r="F837" s="138" t="s">
        <v>1161</v>
      </c>
      <c r="I837" s="139"/>
      <c r="L837" s="33"/>
      <c r="M837" s="140"/>
      <c r="T837" s="54"/>
      <c r="AT837" s="18" t="s">
        <v>141</v>
      </c>
      <c r="AU837" s="18" t="s">
        <v>81</v>
      </c>
    </row>
    <row r="838" spans="2:65" s="1" customFormat="1" ht="11.25">
      <c r="B838" s="33"/>
      <c r="D838" s="141" t="s">
        <v>143</v>
      </c>
      <c r="F838" s="142" t="s">
        <v>1162</v>
      </c>
      <c r="I838" s="139"/>
      <c r="L838" s="33"/>
      <c r="M838" s="140"/>
      <c r="T838" s="54"/>
      <c r="AT838" s="18" t="s">
        <v>143</v>
      </c>
      <c r="AU838" s="18" t="s">
        <v>81</v>
      </c>
    </row>
    <row r="839" spans="2:65" s="14" customFormat="1" ht="11.25">
      <c r="B839" s="157"/>
      <c r="D839" s="137" t="s">
        <v>145</v>
      </c>
      <c r="E839" s="158" t="s">
        <v>19</v>
      </c>
      <c r="F839" s="159" t="s">
        <v>1163</v>
      </c>
      <c r="H839" s="158" t="s">
        <v>19</v>
      </c>
      <c r="I839" s="160"/>
      <c r="L839" s="157"/>
      <c r="M839" s="161"/>
      <c r="T839" s="162"/>
      <c r="AT839" s="158" t="s">
        <v>145</v>
      </c>
      <c r="AU839" s="158" t="s">
        <v>81</v>
      </c>
      <c r="AV839" s="14" t="s">
        <v>79</v>
      </c>
      <c r="AW839" s="14" t="s">
        <v>32</v>
      </c>
      <c r="AX839" s="14" t="s">
        <v>71</v>
      </c>
      <c r="AY839" s="158" t="s">
        <v>131</v>
      </c>
    </row>
    <row r="840" spans="2:65" s="12" customFormat="1" ht="11.25">
      <c r="B840" s="143"/>
      <c r="D840" s="137" t="s">
        <v>145</v>
      </c>
      <c r="E840" s="144" t="s">
        <v>19</v>
      </c>
      <c r="F840" s="145" t="s">
        <v>511</v>
      </c>
      <c r="H840" s="146">
        <v>58.9</v>
      </c>
      <c r="I840" s="147"/>
      <c r="L840" s="143"/>
      <c r="M840" s="148"/>
      <c r="T840" s="149"/>
      <c r="AT840" s="144" t="s">
        <v>145</v>
      </c>
      <c r="AU840" s="144" t="s">
        <v>81</v>
      </c>
      <c r="AV840" s="12" t="s">
        <v>81</v>
      </c>
      <c r="AW840" s="12" t="s">
        <v>32</v>
      </c>
      <c r="AX840" s="12" t="s">
        <v>71</v>
      </c>
      <c r="AY840" s="144" t="s">
        <v>131</v>
      </c>
    </row>
    <row r="841" spans="2:65" s="12" customFormat="1" ht="11.25">
      <c r="B841" s="143"/>
      <c r="D841" s="137" t="s">
        <v>145</v>
      </c>
      <c r="E841" s="144" t="s">
        <v>19</v>
      </c>
      <c r="F841" s="145" t="s">
        <v>1164</v>
      </c>
      <c r="H841" s="146">
        <v>0</v>
      </c>
      <c r="I841" s="147"/>
      <c r="L841" s="143"/>
      <c r="M841" s="148"/>
      <c r="T841" s="149"/>
      <c r="AT841" s="144" t="s">
        <v>145</v>
      </c>
      <c r="AU841" s="144" t="s">
        <v>81</v>
      </c>
      <c r="AV841" s="12" t="s">
        <v>81</v>
      </c>
      <c r="AW841" s="12" t="s">
        <v>32</v>
      </c>
      <c r="AX841" s="12" t="s">
        <v>71</v>
      </c>
      <c r="AY841" s="144" t="s">
        <v>131</v>
      </c>
    </row>
    <row r="842" spans="2:65" s="12" customFormat="1" ht="11.25">
      <c r="B842" s="143"/>
      <c r="D842" s="137" t="s">
        <v>145</v>
      </c>
      <c r="E842" s="144" t="s">
        <v>19</v>
      </c>
      <c r="F842" s="145" t="s">
        <v>1165</v>
      </c>
      <c r="H842" s="146">
        <v>0</v>
      </c>
      <c r="I842" s="147"/>
      <c r="L842" s="143"/>
      <c r="M842" s="148"/>
      <c r="T842" s="149"/>
      <c r="AT842" s="144" t="s">
        <v>145</v>
      </c>
      <c r="AU842" s="144" t="s">
        <v>81</v>
      </c>
      <c r="AV842" s="12" t="s">
        <v>81</v>
      </c>
      <c r="AW842" s="12" t="s">
        <v>32</v>
      </c>
      <c r="AX842" s="12" t="s">
        <v>71</v>
      </c>
      <c r="AY842" s="144" t="s">
        <v>131</v>
      </c>
    </row>
    <row r="843" spans="2:65" s="12" customFormat="1" ht="11.25">
      <c r="B843" s="143"/>
      <c r="D843" s="137" t="s">
        <v>145</v>
      </c>
      <c r="E843" s="144" t="s">
        <v>19</v>
      </c>
      <c r="F843" s="145" t="s">
        <v>514</v>
      </c>
      <c r="H843" s="146">
        <v>0</v>
      </c>
      <c r="I843" s="147"/>
      <c r="L843" s="143"/>
      <c r="M843" s="148"/>
      <c r="T843" s="149"/>
      <c r="AT843" s="144" t="s">
        <v>145</v>
      </c>
      <c r="AU843" s="144" t="s">
        <v>81</v>
      </c>
      <c r="AV843" s="12" t="s">
        <v>81</v>
      </c>
      <c r="AW843" s="12" t="s">
        <v>32</v>
      </c>
      <c r="AX843" s="12" t="s">
        <v>71</v>
      </c>
      <c r="AY843" s="144" t="s">
        <v>131</v>
      </c>
    </row>
    <row r="844" spans="2:65" s="12" customFormat="1" ht="11.25">
      <c r="B844" s="143"/>
      <c r="D844" s="137" t="s">
        <v>145</v>
      </c>
      <c r="E844" s="144" t="s">
        <v>19</v>
      </c>
      <c r="F844" s="145" t="s">
        <v>1166</v>
      </c>
      <c r="H844" s="146">
        <v>0</v>
      </c>
      <c r="I844" s="147"/>
      <c r="L844" s="143"/>
      <c r="M844" s="148"/>
      <c r="T844" s="149"/>
      <c r="AT844" s="144" t="s">
        <v>145</v>
      </c>
      <c r="AU844" s="144" t="s">
        <v>81</v>
      </c>
      <c r="AV844" s="12" t="s">
        <v>81</v>
      </c>
      <c r="AW844" s="12" t="s">
        <v>32</v>
      </c>
      <c r="AX844" s="12" t="s">
        <v>71</v>
      </c>
      <c r="AY844" s="144" t="s">
        <v>131</v>
      </c>
    </row>
    <row r="845" spans="2:65" s="12" customFormat="1" ht="11.25">
      <c r="B845" s="143"/>
      <c r="D845" s="137" t="s">
        <v>145</v>
      </c>
      <c r="E845" s="144" t="s">
        <v>19</v>
      </c>
      <c r="F845" s="145" t="s">
        <v>516</v>
      </c>
      <c r="H845" s="146">
        <v>0</v>
      </c>
      <c r="I845" s="147"/>
      <c r="L845" s="143"/>
      <c r="M845" s="148"/>
      <c r="T845" s="149"/>
      <c r="AT845" s="144" t="s">
        <v>145</v>
      </c>
      <c r="AU845" s="144" t="s">
        <v>81</v>
      </c>
      <c r="AV845" s="12" t="s">
        <v>81</v>
      </c>
      <c r="AW845" s="12" t="s">
        <v>32</v>
      </c>
      <c r="AX845" s="12" t="s">
        <v>71</v>
      </c>
      <c r="AY845" s="144" t="s">
        <v>131</v>
      </c>
    </row>
    <row r="846" spans="2:65" s="12" customFormat="1" ht="11.25">
      <c r="B846" s="143"/>
      <c r="D846" s="137" t="s">
        <v>145</v>
      </c>
      <c r="E846" s="144" t="s">
        <v>19</v>
      </c>
      <c r="F846" s="145" t="s">
        <v>1167</v>
      </c>
      <c r="H846" s="146">
        <v>8.36</v>
      </c>
      <c r="I846" s="147"/>
      <c r="L846" s="143"/>
      <c r="M846" s="148"/>
      <c r="T846" s="149"/>
      <c r="AT846" s="144" t="s">
        <v>145</v>
      </c>
      <c r="AU846" s="144" t="s">
        <v>81</v>
      </c>
      <c r="AV846" s="12" t="s">
        <v>81</v>
      </c>
      <c r="AW846" s="12" t="s">
        <v>32</v>
      </c>
      <c r="AX846" s="12" t="s">
        <v>71</v>
      </c>
      <c r="AY846" s="144" t="s">
        <v>131</v>
      </c>
    </row>
    <row r="847" spans="2:65" s="12" customFormat="1" ht="11.25">
      <c r="B847" s="143"/>
      <c r="D847" s="137" t="s">
        <v>145</v>
      </c>
      <c r="E847" s="144" t="s">
        <v>19</v>
      </c>
      <c r="F847" s="145" t="s">
        <v>1168</v>
      </c>
      <c r="H847" s="146">
        <v>14.76</v>
      </c>
      <c r="I847" s="147"/>
      <c r="L847" s="143"/>
      <c r="M847" s="148"/>
      <c r="T847" s="149"/>
      <c r="AT847" s="144" t="s">
        <v>145</v>
      </c>
      <c r="AU847" s="144" t="s">
        <v>81</v>
      </c>
      <c r="AV847" s="12" t="s">
        <v>81</v>
      </c>
      <c r="AW847" s="12" t="s">
        <v>32</v>
      </c>
      <c r="AX847" s="12" t="s">
        <v>71</v>
      </c>
      <c r="AY847" s="144" t="s">
        <v>131</v>
      </c>
    </row>
    <row r="848" spans="2:65" s="12" customFormat="1" ht="11.25">
      <c r="B848" s="143"/>
      <c r="D848" s="137" t="s">
        <v>145</v>
      </c>
      <c r="E848" s="144" t="s">
        <v>19</v>
      </c>
      <c r="F848" s="145" t="s">
        <v>1169</v>
      </c>
      <c r="H848" s="146">
        <v>0</v>
      </c>
      <c r="I848" s="147"/>
      <c r="L848" s="143"/>
      <c r="M848" s="148"/>
      <c r="T848" s="149"/>
      <c r="AT848" s="144" t="s">
        <v>145</v>
      </c>
      <c r="AU848" s="144" t="s">
        <v>81</v>
      </c>
      <c r="AV848" s="12" t="s">
        <v>81</v>
      </c>
      <c r="AW848" s="12" t="s">
        <v>32</v>
      </c>
      <c r="AX848" s="12" t="s">
        <v>71</v>
      </c>
      <c r="AY848" s="144" t="s">
        <v>131</v>
      </c>
    </row>
    <row r="849" spans="2:65" s="12" customFormat="1" ht="11.25">
      <c r="B849" s="143"/>
      <c r="D849" s="137" t="s">
        <v>145</v>
      </c>
      <c r="E849" s="144" t="s">
        <v>19</v>
      </c>
      <c r="F849" s="145" t="s">
        <v>520</v>
      </c>
      <c r="H849" s="146">
        <v>0</v>
      </c>
      <c r="I849" s="147"/>
      <c r="L849" s="143"/>
      <c r="M849" s="148"/>
      <c r="T849" s="149"/>
      <c r="AT849" s="144" t="s">
        <v>145</v>
      </c>
      <c r="AU849" s="144" t="s">
        <v>81</v>
      </c>
      <c r="AV849" s="12" t="s">
        <v>81</v>
      </c>
      <c r="AW849" s="12" t="s">
        <v>32</v>
      </c>
      <c r="AX849" s="12" t="s">
        <v>71</v>
      </c>
      <c r="AY849" s="144" t="s">
        <v>131</v>
      </c>
    </row>
    <row r="850" spans="2:65" s="12" customFormat="1" ht="11.25">
      <c r="B850" s="143"/>
      <c r="D850" s="137" t="s">
        <v>145</v>
      </c>
      <c r="E850" s="144" t="s">
        <v>19</v>
      </c>
      <c r="F850" s="145" t="s">
        <v>1170</v>
      </c>
      <c r="H850" s="146">
        <v>0</v>
      </c>
      <c r="I850" s="147"/>
      <c r="L850" s="143"/>
      <c r="M850" s="148"/>
      <c r="T850" s="149"/>
      <c r="AT850" s="144" t="s">
        <v>145</v>
      </c>
      <c r="AU850" s="144" t="s">
        <v>81</v>
      </c>
      <c r="AV850" s="12" t="s">
        <v>81</v>
      </c>
      <c r="AW850" s="12" t="s">
        <v>32</v>
      </c>
      <c r="AX850" s="12" t="s">
        <v>71</v>
      </c>
      <c r="AY850" s="144" t="s">
        <v>131</v>
      </c>
    </row>
    <row r="851" spans="2:65" s="12" customFormat="1" ht="11.25">
      <c r="B851" s="143"/>
      <c r="D851" s="137" t="s">
        <v>145</v>
      </c>
      <c r="E851" s="144" t="s">
        <v>19</v>
      </c>
      <c r="F851" s="145" t="s">
        <v>1171</v>
      </c>
      <c r="H851" s="146">
        <v>0</v>
      </c>
      <c r="I851" s="147"/>
      <c r="L851" s="143"/>
      <c r="M851" s="148"/>
      <c r="T851" s="149"/>
      <c r="AT851" s="144" t="s">
        <v>145</v>
      </c>
      <c r="AU851" s="144" t="s">
        <v>81</v>
      </c>
      <c r="AV851" s="12" t="s">
        <v>81</v>
      </c>
      <c r="AW851" s="12" t="s">
        <v>32</v>
      </c>
      <c r="AX851" s="12" t="s">
        <v>71</v>
      </c>
      <c r="AY851" s="144" t="s">
        <v>131</v>
      </c>
    </row>
    <row r="852" spans="2:65" s="12" customFormat="1" ht="11.25">
      <c r="B852" s="143"/>
      <c r="D852" s="137" t="s">
        <v>145</v>
      </c>
      <c r="E852" s="144" t="s">
        <v>19</v>
      </c>
      <c r="F852" s="145" t="s">
        <v>1172</v>
      </c>
      <c r="H852" s="146">
        <v>14.78</v>
      </c>
      <c r="I852" s="147"/>
      <c r="L852" s="143"/>
      <c r="M852" s="148"/>
      <c r="T852" s="149"/>
      <c r="AT852" s="144" t="s">
        <v>145</v>
      </c>
      <c r="AU852" s="144" t="s">
        <v>81</v>
      </c>
      <c r="AV852" s="12" t="s">
        <v>81</v>
      </c>
      <c r="AW852" s="12" t="s">
        <v>32</v>
      </c>
      <c r="AX852" s="12" t="s">
        <v>71</v>
      </c>
      <c r="AY852" s="144" t="s">
        <v>131</v>
      </c>
    </row>
    <row r="853" spans="2:65" s="12" customFormat="1" ht="11.25">
      <c r="B853" s="143"/>
      <c r="D853" s="137" t="s">
        <v>145</v>
      </c>
      <c r="E853" s="144" t="s">
        <v>19</v>
      </c>
      <c r="F853" s="145" t="s">
        <v>1173</v>
      </c>
      <c r="H853" s="146">
        <v>14.68</v>
      </c>
      <c r="I853" s="147"/>
      <c r="L853" s="143"/>
      <c r="M853" s="148"/>
      <c r="T853" s="149"/>
      <c r="AT853" s="144" t="s">
        <v>145</v>
      </c>
      <c r="AU853" s="144" t="s">
        <v>81</v>
      </c>
      <c r="AV853" s="12" t="s">
        <v>81</v>
      </c>
      <c r="AW853" s="12" t="s">
        <v>32</v>
      </c>
      <c r="AX853" s="12" t="s">
        <v>71</v>
      </c>
      <c r="AY853" s="144" t="s">
        <v>131</v>
      </c>
    </row>
    <row r="854" spans="2:65" s="12" customFormat="1" ht="11.25">
      <c r="B854" s="143"/>
      <c r="D854" s="137" t="s">
        <v>145</v>
      </c>
      <c r="E854" s="144" t="s">
        <v>19</v>
      </c>
      <c r="F854" s="145" t="s">
        <v>1174</v>
      </c>
      <c r="H854" s="146">
        <v>14.74</v>
      </c>
      <c r="I854" s="147"/>
      <c r="L854" s="143"/>
      <c r="M854" s="148"/>
      <c r="T854" s="149"/>
      <c r="AT854" s="144" t="s">
        <v>145</v>
      </c>
      <c r="AU854" s="144" t="s">
        <v>81</v>
      </c>
      <c r="AV854" s="12" t="s">
        <v>81</v>
      </c>
      <c r="AW854" s="12" t="s">
        <v>32</v>
      </c>
      <c r="AX854" s="12" t="s">
        <v>71</v>
      </c>
      <c r="AY854" s="144" t="s">
        <v>131</v>
      </c>
    </row>
    <row r="855" spans="2:65" s="12" customFormat="1" ht="11.25">
      <c r="B855" s="143"/>
      <c r="D855" s="137" t="s">
        <v>145</v>
      </c>
      <c r="E855" s="144" t="s">
        <v>19</v>
      </c>
      <c r="F855" s="145" t="s">
        <v>526</v>
      </c>
      <c r="H855" s="146">
        <v>0</v>
      </c>
      <c r="I855" s="147"/>
      <c r="L855" s="143"/>
      <c r="M855" s="148"/>
      <c r="T855" s="149"/>
      <c r="AT855" s="144" t="s">
        <v>145</v>
      </c>
      <c r="AU855" s="144" t="s">
        <v>81</v>
      </c>
      <c r="AV855" s="12" t="s">
        <v>81</v>
      </c>
      <c r="AW855" s="12" t="s">
        <v>32</v>
      </c>
      <c r="AX855" s="12" t="s">
        <v>71</v>
      </c>
      <c r="AY855" s="144" t="s">
        <v>131</v>
      </c>
    </row>
    <row r="856" spans="2:65" s="12" customFormat="1" ht="11.25">
      <c r="B856" s="143"/>
      <c r="D856" s="137" t="s">
        <v>145</v>
      </c>
      <c r="E856" s="144" t="s">
        <v>19</v>
      </c>
      <c r="F856" s="145" t="s">
        <v>527</v>
      </c>
      <c r="H856" s="146">
        <v>0</v>
      </c>
      <c r="I856" s="147"/>
      <c r="L856" s="143"/>
      <c r="M856" s="148"/>
      <c r="T856" s="149"/>
      <c r="AT856" s="144" t="s">
        <v>145</v>
      </c>
      <c r="AU856" s="144" t="s">
        <v>81</v>
      </c>
      <c r="AV856" s="12" t="s">
        <v>81</v>
      </c>
      <c r="AW856" s="12" t="s">
        <v>32</v>
      </c>
      <c r="AX856" s="12" t="s">
        <v>71</v>
      </c>
      <c r="AY856" s="144" t="s">
        <v>131</v>
      </c>
    </row>
    <row r="857" spans="2:65" s="13" customFormat="1" ht="11.25">
      <c r="B857" s="150"/>
      <c r="D857" s="137" t="s">
        <v>145</v>
      </c>
      <c r="E857" s="151" t="s">
        <v>19</v>
      </c>
      <c r="F857" s="152" t="s">
        <v>168</v>
      </c>
      <c r="H857" s="153">
        <v>126.22</v>
      </c>
      <c r="I857" s="154"/>
      <c r="L857" s="150"/>
      <c r="M857" s="155"/>
      <c r="T857" s="156"/>
      <c r="AT857" s="151" t="s">
        <v>145</v>
      </c>
      <c r="AU857" s="151" t="s">
        <v>81</v>
      </c>
      <c r="AV857" s="13" t="s">
        <v>139</v>
      </c>
      <c r="AW857" s="13" t="s">
        <v>32</v>
      </c>
      <c r="AX857" s="13" t="s">
        <v>79</v>
      </c>
      <c r="AY857" s="151" t="s">
        <v>131</v>
      </c>
    </row>
    <row r="858" spans="2:65" s="1" customFormat="1" ht="24.2" customHeight="1">
      <c r="B858" s="33"/>
      <c r="C858" s="170" t="s">
        <v>1175</v>
      </c>
      <c r="D858" s="170" t="s">
        <v>352</v>
      </c>
      <c r="E858" s="171" t="s">
        <v>1176</v>
      </c>
      <c r="F858" s="172" t="s">
        <v>1177</v>
      </c>
      <c r="G858" s="173" t="s">
        <v>208</v>
      </c>
      <c r="H858" s="174">
        <v>138.84200000000001</v>
      </c>
      <c r="I858" s="175"/>
      <c r="J858" s="176">
        <f>ROUND(I858*H858,2)</f>
        <v>0</v>
      </c>
      <c r="K858" s="172" t="s">
        <v>138</v>
      </c>
      <c r="L858" s="177"/>
      <c r="M858" s="178" t="s">
        <v>19</v>
      </c>
      <c r="N858" s="179" t="s">
        <v>42</v>
      </c>
      <c r="P858" s="133">
        <f>O858*H858</f>
        <v>0</v>
      </c>
      <c r="Q858" s="133">
        <v>1.98E-3</v>
      </c>
      <c r="R858" s="133">
        <f>Q858*H858</f>
        <v>0.27490716000000004</v>
      </c>
      <c r="S858" s="133">
        <v>0</v>
      </c>
      <c r="T858" s="134">
        <f>S858*H858</f>
        <v>0</v>
      </c>
      <c r="AR858" s="135" t="s">
        <v>426</v>
      </c>
      <c r="AT858" s="135" t="s">
        <v>352</v>
      </c>
      <c r="AU858" s="135" t="s">
        <v>81</v>
      </c>
      <c r="AY858" s="18" t="s">
        <v>131</v>
      </c>
      <c r="BE858" s="136">
        <f>IF(N858="základní",J858,0)</f>
        <v>0</v>
      </c>
      <c r="BF858" s="136">
        <f>IF(N858="snížená",J858,0)</f>
        <v>0</v>
      </c>
      <c r="BG858" s="136">
        <f>IF(N858="zákl. přenesená",J858,0)</f>
        <v>0</v>
      </c>
      <c r="BH858" s="136">
        <f>IF(N858="sníž. přenesená",J858,0)</f>
        <v>0</v>
      </c>
      <c r="BI858" s="136">
        <f>IF(N858="nulová",J858,0)</f>
        <v>0</v>
      </c>
      <c r="BJ858" s="18" t="s">
        <v>79</v>
      </c>
      <c r="BK858" s="136">
        <f>ROUND(I858*H858,2)</f>
        <v>0</v>
      </c>
      <c r="BL858" s="18" t="s">
        <v>274</v>
      </c>
      <c r="BM858" s="135" t="s">
        <v>1178</v>
      </c>
    </row>
    <row r="859" spans="2:65" s="1" customFormat="1" ht="19.5">
      <c r="B859" s="33"/>
      <c r="D859" s="137" t="s">
        <v>141</v>
      </c>
      <c r="F859" s="138" t="s">
        <v>1177</v>
      </c>
      <c r="I859" s="139"/>
      <c r="L859" s="33"/>
      <c r="M859" s="140"/>
      <c r="T859" s="54"/>
      <c r="AT859" s="18" t="s">
        <v>141</v>
      </c>
      <c r="AU859" s="18" t="s">
        <v>81</v>
      </c>
    </row>
    <row r="860" spans="2:65" s="12" customFormat="1" ht="11.25">
      <c r="B860" s="143"/>
      <c r="D860" s="137" t="s">
        <v>145</v>
      </c>
      <c r="F860" s="145" t="s">
        <v>1179</v>
      </c>
      <c r="H860" s="146">
        <v>138.84200000000001</v>
      </c>
      <c r="I860" s="147"/>
      <c r="L860" s="143"/>
      <c r="M860" s="148"/>
      <c r="T860" s="149"/>
      <c r="AT860" s="144" t="s">
        <v>145</v>
      </c>
      <c r="AU860" s="144" t="s">
        <v>81</v>
      </c>
      <c r="AV860" s="12" t="s">
        <v>81</v>
      </c>
      <c r="AW860" s="12" t="s">
        <v>4</v>
      </c>
      <c r="AX860" s="12" t="s">
        <v>79</v>
      </c>
      <c r="AY860" s="144" t="s">
        <v>131</v>
      </c>
    </row>
    <row r="861" spans="2:65" s="1" customFormat="1" ht="16.5" customHeight="1">
      <c r="B861" s="33"/>
      <c r="C861" s="124" t="s">
        <v>1180</v>
      </c>
      <c r="D861" s="124" t="s">
        <v>134</v>
      </c>
      <c r="E861" s="125" t="s">
        <v>1181</v>
      </c>
      <c r="F861" s="126" t="s">
        <v>1182</v>
      </c>
      <c r="G861" s="127" t="s">
        <v>208</v>
      </c>
      <c r="H861" s="128">
        <v>50</v>
      </c>
      <c r="I861" s="129"/>
      <c r="J861" s="130">
        <f>ROUND(I861*H861,2)</f>
        <v>0</v>
      </c>
      <c r="K861" s="126" t="s">
        <v>138</v>
      </c>
      <c r="L861" s="33"/>
      <c r="M861" s="131" t="s">
        <v>19</v>
      </c>
      <c r="N861" s="132" t="s">
        <v>42</v>
      </c>
      <c r="P861" s="133">
        <f>O861*H861</f>
        <v>0</v>
      </c>
      <c r="Q861" s="133">
        <v>9.0000000000000006E-5</v>
      </c>
      <c r="R861" s="133">
        <f>Q861*H861</f>
        <v>4.5000000000000005E-3</v>
      </c>
      <c r="S861" s="133">
        <v>0</v>
      </c>
      <c r="T861" s="134">
        <f>S861*H861</f>
        <v>0</v>
      </c>
      <c r="AR861" s="135" t="s">
        <v>274</v>
      </c>
      <c r="AT861" s="135" t="s">
        <v>134</v>
      </c>
      <c r="AU861" s="135" t="s">
        <v>81</v>
      </c>
      <c r="AY861" s="18" t="s">
        <v>131</v>
      </c>
      <c r="BE861" s="136">
        <f>IF(N861="základní",J861,0)</f>
        <v>0</v>
      </c>
      <c r="BF861" s="136">
        <f>IF(N861="snížená",J861,0)</f>
        <v>0</v>
      </c>
      <c r="BG861" s="136">
        <f>IF(N861="zákl. přenesená",J861,0)</f>
        <v>0</v>
      </c>
      <c r="BH861" s="136">
        <f>IF(N861="sníž. přenesená",J861,0)</f>
        <v>0</v>
      </c>
      <c r="BI861" s="136">
        <f>IF(N861="nulová",J861,0)</f>
        <v>0</v>
      </c>
      <c r="BJ861" s="18" t="s">
        <v>79</v>
      </c>
      <c r="BK861" s="136">
        <f>ROUND(I861*H861,2)</f>
        <v>0</v>
      </c>
      <c r="BL861" s="18" t="s">
        <v>274</v>
      </c>
      <c r="BM861" s="135" t="s">
        <v>1183</v>
      </c>
    </row>
    <row r="862" spans="2:65" s="1" customFormat="1" ht="11.25">
      <c r="B862" s="33"/>
      <c r="D862" s="137" t="s">
        <v>141</v>
      </c>
      <c r="F862" s="138" t="s">
        <v>1184</v>
      </c>
      <c r="I862" s="139"/>
      <c r="L862" s="33"/>
      <c r="M862" s="140"/>
      <c r="T862" s="54"/>
      <c r="AT862" s="18" t="s">
        <v>141</v>
      </c>
      <c r="AU862" s="18" t="s">
        <v>81</v>
      </c>
    </row>
    <row r="863" spans="2:65" s="1" customFormat="1" ht="11.25">
      <c r="B863" s="33"/>
      <c r="D863" s="141" t="s">
        <v>143</v>
      </c>
      <c r="F863" s="142" t="s">
        <v>1185</v>
      </c>
      <c r="I863" s="139"/>
      <c r="L863" s="33"/>
      <c r="M863" s="140"/>
      <c r="T863" s="54"/>
      <c r="AT863" s="18" t="s">
        <v>143</v>
      </c>
      <c r="AU863" s="18" t="s">
        <v>81</v>
      </c>
    </row>
    <row r="864" spans="2:65" s="1" customFormat="1" ht="21.75" customHeight="1">
      <c r="B864" s="33"/>
      <c r="C864" s="124" t="s">
        <v>1186</v>
      </c>
      <c r="D864" s="124" t="s">
        <v>134</v>
      </c>
      <c r="E864" s="125" t="s">
        <v>1187</v>
      </c>
      <c r="F864" s="126" t="s">
        <v>1188</v>
      </c>
      <c r="G864" s="127" t="s">
        <v>208</v>
      </c>
      <c r="H864" s="128">
        <v>50</v>
      </c>
      <c r="I864" s="129"/>
      <c r="J864" s="130">
        <f>ROUND(I864*H864,2)</f>
        <v>0</v>
      </c>
      <c r="K864" s="126" t="s">
        <v>138</v>
      </c>
      <c r="L864" s="33"/>
      <c r="M864" s="131" t="s">
        <v>19</v>
      </c>
      <c r="N864" s="132" t="s">
        <v>42</v>
      </c>
      <c r="P864" s="133">
        <f>O864*H864</f>
        <v>0</v>
      </c>
      <c r="Q864" s="133">
        <v>0</v>
      </c>
      <c r="R864" s="133">
        <f>Q864*H864</f>
        <v>0</v>
      </c>
      <c r="S864" s="133">
        <v>0</v>
      </c>
      <c r="T864" s="134">
        <f>S864*H864</f>
        <v>0</v>
      </c>
      <c r="AR864" s="135" t="s">
        <v>274</v>
      </c>
      <c r="AT864" s="135" t="s">
        <v>134</v>
      </c>
      <c r="AU864" s="135" t="s">
        <v>81</v>
      </c>
      <c r="AY864" s="18" t="s">
        <v>131</v>
      </c>
      <c r="BE864" s="136">
        <f>IF(N864="základní",J864,0)</f>
        <v>0</v>
      </c>
      <c r="BF864" s="136">
        <f>IF(N864="snížená",J864,0)</f>
        <v>0</v>
      </c>
      <c r="BG864" s="136">
        <f>IF(N864="zákl. přenesená",J864,0)</f>
        <v>0</v>
      </c>
      <c r="BH864" s="136">
        <f>IF(N864="sníž. přenesená",J864,0)</f>
        <v>0</v>
      </c>
      <c r="BI864" s="136">
        <f>IF(N864="nulová",J864,0)</f>
        <v>0</v>
      </c>
      <c r="BJ864" s="18" t="s">
        <v>79</v>
      </c>
      <c r="BK864" s="136">
        <f>ROUND(I864*H864,2)</f>
        <v>0</v>
      </c>
      <c r="BL864" s="18" t="s">
        <v>274</v>
      </c>
      <c r="BM864" s="135" t="s">
        <v>1189</v>
      </c>
    </row>
    <row r="865" spans="2:65" s="1" customFormat="1" ht="19.5">
      <c r="B865" s="33"/>
      <c r="D865" s="137" t="s">
        <v>141</v>
      </c>
      <c r="F865" s="138" t="s">
        <v>1190</v>
      </c>
      <c r="I865" s="139"/>
      <c r="L865" s="33"/>
      <c r="M865" s="140"/>
      <c r="T865" s="54"/>
      <c r="AT865" s="18" t="s">
        <v>141</v>
      </c>
      <c r="AU865" s="18" t="s">
        <v>81</v>
      </c>
    </row>
    <row r="866" spans="2:65" s="1" customFormat="1" ht="11.25">
      <c r="B866" s="33"/>
      <c r="D866" s="141" t="s">
        <v>143</v>
      </c>
      <c r="F866" s="142" t="s">
        <v>1191</v>
      </c>
      <c r="I866" s="139"/>
      <c r="L866" s="33"/>
      <c r="M866" s="140"/>
      <c r="T866" s="54"/>
      <c r="AT866" s="18" t="s">
        <v>143</v>
      </c>
      <c r="AU866" s="18" t="s">
        <v>81</v>
      </c>
    </row>
    <row r="867" spans="2:65" s="1" customFormat="1" ht="24.2" customHeight="1">
      <c r="B867" s="33"/>
      <c r="C867" s="124" t="s">
        <v>1192</v>
      </c>
      <c r="D867" s="124" t="s">
        <v>134</v>
      </c>
      <c r="E867" s="125" t="s">
        <v>1193</v>
      </c>
      <c r="F867" s="126" t="s">
        <v>1194</v>
      </c>
      <c r="G867" s="127" t="s">
        <v>137</v>
      </c>
      <c r="H867" s="128">
        <v>5.7839999999999998</v>
      </c>
      <c r="I867" s="129"/>
      <c r="J867" s="130">
        <f>ROUND(I867*H867,2)</f>
        <v>0</v>
      </c>
      <c r="K867" s="126" t="s">
        <v>138</v>
      </c>
      <c r="L867" s="33"/>
      <c r="M867" s="131" t="s">
        <v>19</v>
      </c>
      <c r="N867" s="132" t="s">
        <v>42</v>
      </c>
      <c r="P867" s="133">
        <f>O867*H867</f>
        <v>0</v>
      </c>
      <c r="Q867" s="133">
        <v>0</v>
      </c>
      <c r="R867" s="133">
        <f>Q867*H867</f>
        <v>0</v>
      </c>
      <c r="S867" s="133">
        <v>0</v>
      </c>
      <c r="T867" s="134">
        <f>S867*H867</f>
        <v>0</v>
      </c>
      <c r="AR867" s="135" t="s">
        <v>274</v>
      </c>
      <c r="AT867" s="135" t="s">
        <v>134</v>
      </c>
      <c r="AU867" s="135" t="s">
        <v>81</v>
      </c>
      <c r="AY867" s="18" t="s">
        <v>131</v>
      </c>
      <c r="BE867" s="136">
        <f>IF(N867="základní",J867,0)</f>
        <v>0</v>
      </c>
      <c r="BF867" s="136">
        <f>IF(N867="snížená",J867,0)</f>
        <v>0</v>
      </c>
      <c r="BG867" s="136">
        <f>IF(N867="zákl. přenesená",J867,0)</f>
        <v>0</v>
      </c>
      <c r="BH867" s="136">
        <f>IF(N867="sníž. přenesená",J867,0)</f>
        <v>0</v>
      </c>
      <c r="BI867" s="136">
        <f>IF(N867="nulová",J867,0)</f>
        <v>0</v>
      </c>
      <c r="BJ867" s="18" t="s">
        <v>79</v>
      </c>
      <c r="BK867" s="136">
        <f>ROUND(I867*H867,2)</f>
        <v>0</v>
      </c>
      <c r="BL867" s="18" t="s">
        <v>274</v>
      </c>
      <c r="BM867" s="135" t="s">
        <v>1195</v>
      </c>
    </row>
    <row r="868" spans="2:65" s="1" customFormat="1" ht="29.25">
      <c r="B868" s="33"/>
      <c r="D868" s="137" t="s">
        <v>141</v>
      </c>
      <c r="F868" s="138" t="s">
        <v>1196</v>
      </c>
      <c r="I868" s="139"/>
      <c r="L868" s="33"/>
      <c r="M868" s="140"/>
      <c r="T868" s="54"/>
      <c r="AT868" s="18" t="s">
        <v>141</v>
      </c>
      <c r="AU868" s="18" t="s">
        <v>81</v>
      </c>
    </row>
    <row r="869" spans="2:65" s="1" customFormat="1" ht="11.25">
      <c r="B869" s="33"/>
      <c r="D869" s="141" t="s">
        <v>143</v>
      </c>
      <c r="F869" s="142" t="s">
        <v>1197</v>
      </c>
      <c r="I869" s="139"/>
      <c r="L869" s="33"/>
      <c r="M869" s="140"/>
      <c r="T869" s="54"/>
      <c r="AT869" s="18" t="s">
        <v>143</v>
      </c>
      <c r="AU869" s="18" t="s">
        <v>81</v>
      </c>
    </row>
    <row r="870" spans="2:65" s="11" customFormat="1" ht="22.9" customHeight="1">
      <c r="B870" s="112"/>
      <c r="D870" s="113" t="s">
        <v>70</v>
      </c>
      <c r="E870" s="122" t="s">
        <v>1198</v>
      </c>
      <c r="F870" s="122" t="s">
        <v>1199</v>
      </c>
      <c r="I870" s="115"/>
      <c r="J870" s="123">
        <f>BK870</f>
        <v>0</v>
      </c>
      <c r="L870" s="112"/>
      <c r="M870" s="117"/>
      <c r="P870" s="118">
        <f>SUM(P871:P984)</f>
        <v>0</v>
      </c>
      <c r="R870" s="118">
        <f>SUM(R871:R984)</f>
        <v>4.281655240000001</v>
      </c>
      <c r="T870" s="119">
        <f>SUM(T871:T984)</f>
        <v>0</v>
      </c>
      <c r="AR870" s="113" t="s">
        <v>81</v>
      </c>
      <c r="AT870" s="120" t="s">
        <v>70</v>
      </c>
      <c r="AU870" s="120" t="s">
        <v>79</v>
      </c>
      <c r="AY870" s="113" t="s">
        <v>131</v>
      </c>
      <c r="BK870" s="121">
        <f>SUM(BK871:BK984)</f>
        <v>0</v>
      </c>
    </row>
    <row r="871" spans="2:65" s="1" customFormat="1" ht="16.5" customHeight="1">
      <c r="B871" s="33"/>
      <c r="C871" s="124" t="s">
        <v>1200</v>
      </c>
      <c r="D871" s="124" t="s">
        <v>134</v>
      </c>
      <c r="E871" s="125" t="s">
        <v>1201</v>
      </c>
      <c r="F871" s="126" t="s">
        <v>1202</v>
      </c>
      <c r="G871" s="127" t="s">
        <v>156</v>
      </c>
      <c r="H871" s="128">
        <v>140.04</v>
      </c>
      <c r="I871" s="129"/>
      <c r="J871" s="130">
        <f>ROUND(I871*H871,2)</f>
        <v>0</v>
      </c>
      <c r="K871" s="126" t="s">
        <v>138</v>
      </c>
      <c r="L871" s="33"/>
      <c r="M871" s="131" t="s">
        <v>19</v>
      </c>
      <c r="N871" s="132" t="s">
        <v>42</v>
      </c>
      <c r="P871" s="133">
        <f>O871*H871</f>
        <v>0</v>
      </c>
      <c r="Q871" s="133">
        <v>2.9999999999999997E-4</v>
      </c>
      <c r="R871" s="133">
        <f>Q871*H871</f>
        <v>4.2011999999999994E-2</v>
      </c>
      <c r="S871" s="133">
        <v>0</v>
      </c>
      <c r="T871" s="134">
        <f>S871*H871</f>
        <v>0</v>
      </c>
      <c r="AR871" s="135" t="s">
        <v>274</v>
      </c>
      <c r="AT871" s="135" t="s">
        <v>134</v>
      </c>
      <c r="AU871" s="135" t="s">
        <v>81</v>
      </c>
      <c r="AY871" s="18" t="s">
        <v>131</v>
      </c>
      <c r="BE871" s="136">
        <f>IF(N871="základní",J871,0)</f>
        <v>0</v>
      </c>
      <c r="BF871" s="136">
        <f>IF(N871="snížená",J871,0)</f>
        <v>0</v>
      </c>
      <c r="BG871" s="136">
        <f>IF(N871="zákl. přenesená",J871,0)</f>
        <v>0</v>
      </c>
      <c r="BH871" s="136">
        <f>IF(N871="sníž. přenesená",J871,0)</f>
        <v>0</v>
      </c>
      <c r="BI871" s="136">
        <f>IF(N871="nulová",J871,0)</f>
        <v>0</v>
      </c>
      <c r="BJ871" s="18" t="s">
        <v>79</v>
      </c>
      <c r="BK871" s="136">
        <f>ROUND(I871*H871,2)</f>
        <v>0</v>
      </c>
      <c r="BL871" s="18" t="s">
        <v>274</v>
      </c>
      <c r="BM871" s="135" t="s">
        <v>1203</v>
      </c>
    </row>
    <row r="872" spans="2:65" s="1" customFormat="1" ht="19.5">
      <c r="B872" s="33"/>
      <c r="D872" s="137" t="s">
        <v>141</v>
      </c>
      <c r="F872" s="138" t="s">
        <v>1204</v>
      </c>
      <c r="I872" s="139"/>
      <c r="L872" s="33"/>
      <c r="M872" s="140"/>
      <c r="T872" s="54"/>
      <c r="AT872" s="18" t="s">
        <v>141</v>
      </c>
      <c r="AU872" s="18" t="s">
        <v>81</v>
      </c>
    </row>
    <row r="873" spans="2:65" s="1" customFormat="1" ht="11.25">
      <c r="B873" s="33"/>
      <c r="D873" s="141" t="s">
        <v>143</v>
      </c>
      <c r="F873" s="142" t="s">
        <v>1205</v>
      </c>
      <c r="I873" s="139"/>
      <c r="L873" s="33"/>
      <c r="M873" s="140"/>
      <c r="T873" s="54"/>
      <c r="AT873" s="18" t="s">
        <v>143</v>
      </c>
      <c r="AU873" s="18" t="s">
        <v>81</v>
      </c>
    </row>
    <row r="874" spans="2:65" s="14" customFormat="1" ht="11.25">
      <c r="B874" s="157"/>
      <c r="D874" s="137" t="s">
        <v>145</v>
      </c>
      <c r="E874" s="158" t="s">
        <v>19</v>
      </c>
      <c r="F874" s="159" t="s">
        <v>1206</v>
      </c>
      <c r="H874" s="158" t="s">
        <v>19</v>
      </c>
      <c r="I874" s="160"/>
      <c r="L874" s="157"/>
      <c r="M874" s="161"/>
      <c r="T874" s="162"/>
      <c r="AT874" s="158" t="s">
        <v>145</v>
      </c>
      <c r="AU874" s="158" t="s">
        <v>81</v>
      </c>
      <c r="AV874" s="14" t="s">
        <v>79</v>
      </c>
      <c r="AW874" s="14" t="s">
        <v>32</v>
      </c>
      <c r="AX874" s="14" t="s">
        <v>71</v>
      </c>
      <c r="AY874" s="158" t="s">
        <v>131</v>
      </c>
    </row>
    <row r="875" spans="2:65" s="12" customFormat="1" ht="11.25">
      <c r="B875" s="143"/>
      <c r="D875" s="137" t="s">
        <v>145</v>
      </c>
      <c r="E875" s="144" t="s">
        <v>19</v>
      </c>
      <c r="F875" s="145" t="s">
        <v>535</v>
      </c>
      <c r="H875" s="146">
        <v>0</v>
      </c>
      <c r="I875" s="147"/>
      <c r="L875" s="143"/>
      <c r="M875" s="148"/>
      <c r="T875" s="149"/>
      <c r="AT875" s="144" t="s">
        <v>145</v>
      </c>
      <c r="AU875" s="144" t="s">
        <v>81</v>
      </c>
      <c r="AV875" s="12" t="s">
        <v>81</v>
      </c>
      <c r="AW875" s="12" t="s">
        <v>32</v>
      </c>
      <c r="AX875" s="12" t="s">
        <v>71</v>
      </c>
      <c r="AY875" s="144" t="s">
        <v>131</v>
      </c>
    </row>
    <row r="876" spans="2:65" s="12" customFormat="1" ht="11.25">
      <c r="B876" s="143"/>
      <c r="D876" s="137" t="s">
        <v>145</v>
      </c>
      <c r="E876" s="144" t="s">
        <v>19</v>
      </c>
      <c r="F876" s="145" t="s">
        <v>1207</v>
      </c>
      <c r="H876" s="146">
        <v>9.76</v>
      </c>
      <c r="I876" s="147"/>
      <c r="L876" s="143"/>
      <c r="M876" s="148"/>
      <c r="T876" s="149"/>
      <c r="AT876" s="144" t="s">
        <v>145</v>
      </c>
      <c r="AU876" s="144" t="s">
        <v>81</v>
      </c>
      <c r="AV876" s="12" t="s">
        <v>81</v>
      </c>
      <c r="AW876" s="12" t="s">
        <v>32</v>
      </c>
      <c r="AX876" s="12" t="s">
        <v>71</v>
      </c>
      <c r="AY876" s="144" t="s">
        <v>131</v>
      </c>
    </row>
    <row r="877" spans="2:65" s="12" customFormat="1" ht="11.25">
      <c r="B877" s="143"/>
      <c r="D877" s="137" t="s">
        <v>145</v>
      </c>
      <c r="E877" s="144" t="s">
        <v>19</v>
      </c>
      <c r="F877" s="145" t="s">
        <v>1208</v>
      </c>
      <c r="H877" s="146">
        <v>9.8000000000000007</v>
      </c>
      <c r="I877" s="147"/>
      <c r="L877" s="143"/>
      <c r="M877" s="148"/>
      <c r="T877" s="149"/>
      <c r="AT877" s="144" t="s">
        <v>145</v>
      </c>
      <c r="AU877" s="144" t="s">
        <v>81</v>
      </c>
      <c r="AV877" s="12" t="s">
        <v>81</v>
      </c>
      <c r="AW877" s="12" t="s">
        <v>32</v>
      </c>
      <c r="AX877" s="12" t="s">
        <v>71</v>
      </c>
      <c r="AY877" s="144" t="s">
        <v>131</v>
      </c>
    </row>
    <row r="878" spans="2:65" s="12" customFormat="1" ht="11.25">
      <c r="B878" s="143"/>
      <c r="D878" s="137" t="s">
        <v>145</v>
      </c>
      <c r="E878" s="144" t="s">
        <v>19</v>
      </c>
      <c r="F878" s="145" t="s">
        <v>1209</v>
      </c>
      <c r="H878" s="146">
        <v>7.8</v>
      </c>
      <c r="I878" s="147"/>
      <c r="L878" s="143"/>
      <c r="M878" s="148"/>
      <c r="T878" s="149"/>
      <c r="AT878" s="144" t="s">
        <v>145</v>
      </c>
      <c r="AU878" s="144" t="s">
        <v>81</v>
      </c>
      <c r="AV878" s="12" t="s">
        <v>81</v>
      </c>
      <c r="AW878" s="12" t="s">
        <v>32</v>
      </c>
      <c r="AX878" s="12" t="s">
        <v>71</v>
      </c>
      <c r="AY878" s="144" t="s">
        <v>131</v>
      </c>
    </row>
    <row r="879" spans="2:65" s="12" customFormat="1" ht="11.25">
      <c r="B879" s="143"/>
      <c r="D879" s="137" t="s">
        <v>145</v>
      </c>
      <c r="E879" s="144" t="s">
        <v>19</v>
      </c>
      <c r="F879" s="145" t="s">
        <v>1210</v>
      </c>
      <c r="H879" s="146">
        <v>12.24</v>
      </c>
      <c r="I879" s="147"/>
      <c r="L879" s="143"/>
      <c r="M879" s="148"/>
      <c r="T879" s="149"/>
      <c r="AT879" s="144" t="s">
        <v>145</v>
      </c>
      <c r="AU879" s="144" t="s">
        <v>81</v>
      </c>
      <c r="AV879" s="12" t="s">
        <v>81</v>
      </c>
      <c r="AW879" s="12" t="s">
        <v>32</v>
      </c>
      <c r="AX879" s="12" t="s">
        <v>71</v>
      </c>
      <c r="AY879" s="144" t="s">
        <v>131</v>
      </c>
    </row>
    <row r="880" spans="2:65" s="12" customFormat="1" ht="11.25">
      <c r="B880" s="143"/>
      <c r="D880" s="137" t="s">
        <v>145</v>
      </c>
      <c r="E880" s="144" t="s">
        <v>19</v>
      </c>
      <c r="F880" s="145" t="s">
        <v>1211</v>
      </c>
      <c r="H880" s="146">
        <v>7.8</v>
      </c>
      <c r="I880" s="147"/>
      <c r="L880" s="143"/>
      <c r="M880" s="148"/>
      <c r="T880" s="149"/>
      <c r="AT880" s="144" t="s">
        <v>145</v>
      </c>
      <c r="AU880" s="144" t="s">
        <v>81</v>
      </c>
      <c r="AV880" s="12" t="s">
        <v>81</v>
      </c>
      <c r="AW880" s="12" t="s">
        <v>32</v>
      </c>
      <c r="AX880" s="12" t="s">
        <v>71</v>
      </c>
      <c r="AY880" s="144" t="s">
        <v>131</v>
      </c>
    </row>
    <row r="881" spans="2:65" s="12" customFormat="1" ht="11.25">
      <c r="B881" s="143"/>
      <c r="D881" s="137" t="s">
        <v>145</v>
      </c>
      <c r="E881" s="144" t="s">
        <v>19</v>
      </c>
      <c r="F881" s="145" t="s">
        <v>1212</v>
      </c>
      <c r="H881" s="146">
        <v>10.08</v>
      </c>
      <c r="I881" s="147"/>
      <c r="L881" s="143"/>
      <c r="M881" s="148"/>
      <c r="T881" s="149"/>
      <c r="AT881" s="144" t="s">
        <v>145</v>
      </c>
      <c r="AU881" s="144" t="s">
        <v>81</v>
      </c>
      <c r="AV881" s="12" t="s">
        <v>81</v>
      </c>
      <c r="AW881" s="12" t="s">
        <v>32</v>
      </c>
      <c r="AX881" s="12" t="s">
        <v>71</v>
      </c>
      <c r="AY881" s="144" t="s">
        <v>131</v>
      </c>
    </row>
    <row r="882" spans="2:65" s="12" customFormat="1" ht="11.25">
      <c r="B882" s="143"/>
      <c r="D882" s="137" t="s">
        <v>145</v>
      </c>
      <c r="E882" s="144" t="s">
        <v>19</v>
      </c>
      <c r="F882" s="145" t="s">
        <v>1213</v>
      </c>
      <c r="H882" s="146">
        <v>8.0399999999999991</v>
      </c>
      <c r="I882" s="147"/>
      <c r="L882" s="143"/>
      <c r="M882" s="148"/>
      <c r="T882" s="149"/>
      <c r="AT882" s="144" t="s">
        <v>145</v>
      </c>
      <c r="AU882" s="144" t="s">
        <v>81</v>
      </c>
      <c r="AV882" s="12" t="s">
        <v>81</v>
      </c>
      <c r="AW882" s="12" t="s">
        <v>32</v>
      </c>
      <c r="AX882" s="12" t="s">
        <v>71</v>
      </c>
      <c r="AY882" s="144" t="s">
        <v>131</v>
      </c>
    </row>
    <row r="883" spans="2:65" s="12" customFormat="1" ht="11.25">
      <c r="B883" s="143"/>
      <c r="D883" s="137" t="s">
        <v>145</v>
      </c>
      <c r="E883" s="144" t="s">
        <v>19</v>
      </c>
      <c r="F883" s="145" t="s">
        <v>540</v>
      </c>
      <c r="H883" s="146">
        <v>0</v>
      </c>
      <c r="I883" s="147"/>
      <c r="L883" s="143"/>
      <c r="M883" s="148"/>
      <c r="T883" s="149"/>
      <c r="AT883" s="144" t="s">
        <v>145</v>
      </c>
      <c r="AU883" s="144" t="s">
        <v>81</v>
      </c>
      <c r="AV883" s="12" t="s">
        <v>81</v>
      </c>
      <c r="AW883" s="12" t="s">
        <v>32</v>
      </c>
      <c r="AX883" s="12" t="s">
        <v>71</v>
      </c>
      <c r="AY883" s="144" t="s">
        <v>131</v>
      </c>
    </row>
    <row r="884" spans="2:65" s="12" customFormat="1" ht="11.25">
      <c r="B884" s="143"/>
      <c r="D884" s="137" t="s">
        <v>145</v>
      </c>
      <c r="E884" s="144" t="s">
        <v>19</v>
      </c>
      <c r="F884" s="145" t="s">
        <v>1214</v>
      </c>
      <c r="H884" s="146">
        <v>17.48</v>
      </c>
      <c r="I884" s="147"/>
      <c r="L884" s="143"/>
      <c r="M884" s="148"/>
      <c r="T884" s="149"/>
      <c r="AT884" s="144" t="s">
        <v>145</v>
      </c>
      <c r="AU884" s="144" t="s">
        <v>81</v>
      </c>
      <c r="AV884" s="12" t="s">
        <v>81</v>
      </c>
      <c r="AW884" s="12" t="s">
        <v>32</v>
      </c>
      <c r="AX884" s="12" t="s">
        <v>71</v>
      </c>
      <c r="AY884" s="144" t="s">
        <v>131</v>
      </c>
    </row>
    <row r="885" spans="2:65" s="12" customFormat="1" ht="11.25">
      <c r="B885" s="143"/>
      <c r="D885" s="137" t="s">
        <v>145</v>
      </c>
      <c r="E885" s="144" t="s">
        <v>19</v>
      </c>
      <c r="F885" s="145" t="s">
        <v>1215</v>
      </c>
      <c r="H885" s="146">
        <v>9.76</v>
      </c>
      <c r="I885" s="147"/>
      <c r="L885" s="143"/>
      <c r="M885" s="148"/>
      <c r="T885" s="149"/>
      <c r="AT885" s="144" t="s">
        <v>145</v>
      </c>
      <c r="AU885" s="144" t="s">
        <v>81</v>
      </c>
      <c r="AV885" s="12" t="s">
        <v>81</v>
      </c>
      <c r="AW885" s="12" t="s">
        <v>32</v>
      </c>
      <c r="AX885" s="12" t="s">
        <v>71</v>
      </c>
      <c r="AY885" s="144" t="s">
        <v>131</v>
      </c>
    </row>
    <row r="886" spans="2:65" s="12" customFormat="1" ht="11.25">
      <c r="B886" s="143"/>
      <c r="D886" s="137" t="s">
        <v>145</v>
      </c>
      <c r="E886" s="144" t="s">
        <v>19</v>
      </c>
      <c r="F886" s="145" t="s">
        <v>1216</v>
      </c>
      <c r="H886" s="146">
        <v>12.8</v>
      </c>
      <c r="I886" s="147"/>
      <c r="L886" s="143"/>
      <c r="M886" s="148"/>
      <c r="T886" s="149"/>
      <c r="AT886" s="144" t="s">
        <v>145</v>
      </c>
      <c r="AU886" s="144" t="s">
        <v>81</v>
      </c>
      <c r="AV886" s="12" t="s">
        <v>81</v>
      </c>
      <c r="AW886" s="12" t="s">
        <v>32</v>
      </c>
      <c r="AX886" s="12" t="s">
        <v>71</v>
      </c>
      <c r="AY886" s="144" t="s">
        <v>131</v>
      </c>
    </row>
    <row r="887" spans="2:65" s="12" customFormat="1" ht="11.25">
      <c r="B887" s="143"/>
      <c r="D887" s="137" t="s">
        <v>145</v>
      </c>
      <c r="E887" s="144" t="s">
        <v>19</v>
      </c>
      <c r="F887" s="145" t="s">
        <v>1217</v>
      </c>
      <c r="H887" s="146">
        <v>8.1199999999999992</v>
      </c>
      <c r="I887" s="147"/>
      <c r="L887" s="143"/>
      <c r="M887" s="148"/>
      <c r="T887" s="149"/>
      <c r="AT887" s="144" t="s">
        <v>145</v>
      </c>
      <c r="AU887" s="144" t="s">
        <v>81</v>
      </c>
      <c r="AV887" s="12" t="s">
        <v>81</v>
      </c>
      <c r="AW887" s="12" t="s">
        <v>32</v>
      </c>
      <c r="AX887" s="12" t="s">
        <v>71</v>
      </c>
      <c r="AY887" s="144" t="s">
        <v>131</v>
      </c>
    </row>
    <row r="888" spans="2:65" s="12" customFormat="1" ht="11.25">
      <c r="B888" s="143"/>
      <c r="D888" s="137" t="s">
        <v>145</v>
      </c>
      <c r="E888" s="144" t="s">
        <v>19</v>
      </c>
      <c r="F888" s="145" t="s">
        <v>523</v>
      </c>
      <c r="H888" s="146">
        <v>0</v>
      </c>
      <c r="I888" s="147"/>
      <c r="L888" s="143"/>
      <c r="M888" s="148"/>
      <c r="T888" s="149"/>
      <c r="AT888" s="144" t="s">
        <v>145</v>
      </c>
      <c r="AU888" s="144" t="s">
        <v>81</v>
      </c>
      <c r="AV888" s="12" t="s">
        <v>81</v>
      </c>
      <c r="AW888" s="12" t="s">
        <v>32</v>
      </c>
      <c r="AX888" s="12" t="s">
        <v>71</v>
      </c>
      <c r="AY888" s="144" t="s">
        <v>131</v>
      </c>
    </row>
    <row r="889" spans="2:65" s="12" customFormat="1" ht="11.25">
      <c r="B889" s="143"/>
      <c r="D889" s="137" t="s">
        <v>145</v>
      </c>
      <c r="E889" s="144" t="s">
        <v>19</v>
      </c>
      <c r="F889" s="145" t="s">
        <v>545</v>
      </c>
      <c r="H889" s="146">
        <v>0</v>
      </c>
      <c r="I889" s="147"/>
      <c r="L889" s="143"/>
      <c r="M889" s="148"/>
      <c r="T889" s="149"/>
      <c r="AT889" s="144" t="s">
        <v>145</v>
      </c>
      <c r="AU889" s="144" t="s">
        <v>81</v>
      </c>
      <c r="AV889" s="12" t="s">
        <v>81</v>
      </c>
      <c r="AW889" s="12" t="s">
        <v>32</v>
      </c>
      <c r="AX889" s="12" t="s">
        <v>71</v>
      </c>
      <c r="AY889" s="144" t="s">
        <v>131</v>
      </c>
    </row>
    <row r="890" spans="2:65" s="12" customFormat="1" ht="11.25">
      <c r="B890" s="143"/>
      <c r="D890" s="137" t="s">
        <v>145</v>
      </c>
      <c r="E890" s="144" t="s">
        <v>19</v>
      </c>
      <c r="F890" s="145" t="s">
        <v>1218</v>
      </c>
      <c r="H890" s="146">
        <v>0</v>
      </c>
      <c r="I890" s="147"/>
      <c r="L890" s="143"/>
      <c r="M890" s="148"/>
      <c r="T890" s="149"/>
      <c r="AT890" s="144" t="s">
        <v>145</v>
      </c>
      <c r="AU890" s="144" t="s">
        <v>81</v>
      </c>
      <c r="AV890" s="12" t="s">
        <v>81</v>
      </c>
      <c r="AW890" s="12" t="s">
        <v>32</v>
      </c>
      <c r="AX890" s="12" t="s">
        <v>71</v>
      </c>
      <c r="AY890" s="144" t="s">
        <v>131</v>
      </c>
    </row>
    <row r="891" spans="2:65" s="12" customFormat="1" ht="11.25">
      <c r="B891" s="143"/>
      <c r="D891" s="137" t="s">
        <v>145</v>
      </c>
      <c r="E891" s="144" t="s">
        <v>19</v>
      </c>
      <c r="F891" s="145" t="s">
        <v>1219</v>
      </c>
      <c r="H891" s="146">
        <v>26.36</v>
      </c>
      <c r="I891" s="147"/>
      <c r="L891" s="143"/>
      <c r="M891" s="148"/>
      <c r="T891" s="149"/>
      <c r="AT891" s="144" t="s">
        <v>145</v>
      </c>
      <c r="AU891" s="144" t="s">
        <v>81</v>
      </c>
      <c r="AV891" s="12" t="s">
        <v>81</v>
      </c>
      <c r="AW891" s="12" t="s">
        <v>32</v>
      </c>
      <c r="AX891" s="12" t="s">
        <v>71</v>
      </c>
      <c r="AY891" s="144" t="s">
        <v>131</v>
      </c>
    </row>
    <row r="892" spans="2:65" s="12" customFormat="1" ht="11.25">
      <c r="B892" s="143"/>
      <c r="D892" s="137" t="s">
        <v>145</v>
      </c>
      <c r="E892" s="144" t="s">
        <v>19</v>
      </c>
      <c r="F892" s="145" t="s">
        <v>527</v>
      </c>
      <c r="H892" s="146">
        <v>0</v>
      </c>
      <c r="I892" s="147"/>
      <c r="L892" s="143"/>
      <c r="M892" s="148"/>
      <c r="T892" s="149"/>
      <c r="AT892" s="144" t="s">
        <v>145</v>
      </c>
      <c r="AU892" s="144" t="s">
        <v>81</v>
      </c>
      <c r="AV892" s="12" t="s">
        <v>81</v>
      </c>
      <c r="AW892" s="12" t="s">
        <v>32</v>
      </c>
      <c r="AX892" s="12" t="s">
        <v>71</v>
      </c>
      <c r="AY892" s="144" t="s">
        <v>131</v>
      </c>
    </row>
    <row r="893" spans="2:65" s="13" customFormat="1" ht="11.25">
      <c r="B893" s="150"/>
      <c r="D893" s="137" t="s">
        <v>145</v>
      </c>
      <c r="E893" s="151" t="s">
        <v>19</v>
      </c>
      <c r="F893" s="152" t="s">
        <v>168</v>
      </c>
      <c r="H893" s="153">
        <v>140.04</v>
      </c>
      <c r="I893" s="154"/>
      <c r="L893" s="150"/>
      <c r="M893" s="155"/>
      <c r="T893" s="156"/>
      <c r="AT893" s="151" t="s">
        <v>145</v>
      </c>
      <c r="AU893" s="151" t="s">
        <v>81</v>
      </c>
      <c r="AV893" s="13" t="s">
        <v>139</v>
      </c>
      <c r="AW893" s="13" t="s">
        <v>32</v>
      </c>
      <c r="AX893" s="13" t="s">
        <v>79</v>
      </c>
      <c r="AY893" s="151" t="s">
        <v>131</v>
      </c>
    </row>
    <row r="894" spans="2:65" s="1" customFormat="1" ht="16.5" customHeight="1">
      <c r="B894" s="33"/>
      <c r="C894" s="124" t="s">
        <v>1220</v>
      </c>
      <c r="D894" s="124" t="s">
        <v>134</v>
      </c>
      <c r="E894" s="125" t="s">
        <v>1221</v>
      </c>
      <c r="F894" s="126" t="s">
        <v>1222</v>
      </c>
      <c r="G894" s="127" t="s">
        <v>156</v>
      </c>
      <c r="H894" s="128">
        <v>140.04</v>
      </c>
      <c r="I894" s="129"/>
      <c r="J894" s="130">
        <f>ROUND(I894*H894,2)</f>
        <v>0</v>
      </c>
      <c r="K894" s="126" t="s">
        <v>138</v>
      </c>
      <c r="L894" s="33"/>
      <c r="M894" s="131" t="s">
        <v>19</v>
      </c>
      <c r="N894" s="132" t="s">
        <v>42</v>
      </c>
      <c r="P894" s="133">
        <f>O894*H894</f>
        <v>0</v>
      </c>
      <c r="Q894" s="133">
        <v>4.4999999999999997E-3</v>
      </c>
      <c r="R894" s="133">
        <f>Q894*H894</f>
        <v>0.63017999999999996</v>
      </c>
      <c r="S894" s="133">
        <v>0</v>
      </c>
      <c r="T894" s="134">
        <f>S894*H894</f>
        <v>0</v>
      </c>
      <c r="AR894" s="135" t="s">
        <v>274</v>
      </c>
      <c r="AT894" s="135" t="s">
        <v>134</v>
      </c>
      <c r="AU894" s="135" t="s">
        <v>81</v>
      </c>
      <c r="AY894" s="18" t="s">
        <v>131</v>
      </c>
      <c r="BE894" s="136">
        <f>IF(N894="základní",J894,0)</f>
        <v>0</v>
      </c>
      <c r="BF894" s="136">
        <f>IF(N894="snížená",J894,0)</f>
        <v>0</v>
      </c>
      <c r="BG894" s="136">
        <f>IF(N894="zákl. přenesená",J894,0)</f>
        <v>0</v>
      </c>
      <c r="BH894" s="136">
        <f>IF(N894="sníž. přenesená",J894,0)</f>
        <v>0</v>
      </c>
      <c r="BI894" s="136">
        <f>IF(N894="nulová",J894,0)</f>
        <v>0</v>
      </c>
      <c r="BJ894" s="18" t="s">
        <v>79</v>
      </c>
      <c r="BK894" s="136">
        <f>ROUND(I894*H894,2)</f>
        <v>0</v>
      </c>
      <c r="BL894" s="18" t="s">
        <v>274</v>
      </c>
      <c r="BM894" s="135" t="s">
        <v>1223</v>
      </c>
    </row>
    <row r="895" spans="2:65" s="1" customFormat="1" ht="19.5">
      <c r="B895" s="33"/>
      <c r="D895" s="137" t="s">
        <v>141</v>
      </c>
      <c r="F895" s="138" t="s">
        <v>1224</v>
      </c>
      <c r="I895" s="139"/>
      <c r="L895" s="33"/>
      <c r="M895" s="140"/>
      <c r="T895" s="54"/>
      <c r="AT895" s="18" t="s">
        <v>141</v>
      </c>
      <c r="AU895" s="18" t="s">
        <v>81</v>
      </c>
    </row>
    <row r="896" spans="2:65" s="1" customFormat="1" ht="11.25">
      <c r="B896" s="33"/>
      <c r="D896" s="141" t="s">
        <v>143</v>
      </c>
      <c r="F896" s="142" t="s">
        <v>1225</v>
      </c>
      <c r="I896" s="139"/>
      <c r="L896" s="33"/>
      <c r="M896" s="140"/>
      <c r="T896" s="54"/>
      <c r="AT896" s="18" t="s">
        <v>143</v>
      </c>
      <c r="AU896" s="18" t="s">
        <v>81</v>
      </c>
    </row>
    <row r="897" spans="2:65" s="1" customFormat="1" ht="33" customHeight="1">
      <c r="B897" s="33"/>
      <c r="C897" s="124" t="s">
        <v>1226</v>
      </c>
      <c r="D897" s="124" t="s">
        <v>134</v>
      </c>
      <c r="E897" s="125" t="s">
        <v>1227</v>
      </c>
      <c r="F897" s="126" t="s">
        <v>1228</v>
      </c>
      <c r="G897" s="127" t="s">
        <v>156</v>
      </c>
      <c r="H897" s="128">
        <v>140.04</v>
      </c>
      <c r="I897" s="129"/>
      <c r="J897" s="130">
        <f>ROUND(I897*H897,2)</f>
        <v>0</v>
      </c>
      <c r="K897" s="126" t="s">
        <v>138</v>
      </c>
      <c r="L897" s="33"/>
      <c r="M897" s="131" t="s">
        <v>19</v>
      </c>
      <c r="N897" s="132" t="s">
        <v>42</v>
      </c>
      <c r="P897" s="133">
        <f>O897*H897</f>
        <v>0</v>
      </c>
      <c r="Q897" s="133">
        <v>6.0000000000000001E-3</v>
      </c>
      <c r="R897" s="133">
        <f>Q897*H897</f>
        <v>0.84023999999999999</v>
      </c>
      <c r="S897" s="133">
        <v>0</v>
      </c>
      <c r="T897" s="134">
        <f>S897*H897</f>
        <v>0</v>
      </c>
      <c r="AR897" s="135" t="s">
        <v>274</v>
      </c>
      <c r="AT897" s="135" t="s">
        <v>134</v>
      </c>
      <c r="AU897" s="135" t="s">
        <v>81</v>
      </c>
      <c r="AY897" s="18" t="s">
        <v>131</v>
      </c>
      <c r="BE897" s="136">
        <f>IF(N897="základní",J897,0)</f>
        <v>0</v>
      </c>
      <c r="BF897" s="136">
        <f>IF(N897="snížená",J897,0)</f>
        <v>0</v>
      </c>
      <c r="BG897" s="136">
        <f>IF(N897="zákl. přenesená",J897,0)</f>
        <v>0</v>
      </c>
      <c r="BH897" s="136">
        <f>IF(N897="sníž. přenesená",J897,0)</f>
        <v>0</v>
      </c>
      <c r="BI897" s="136">
        <f>IF(N897="nulová",J897,0)</f>
        <v>0</v>
      </c>
      <c r="BJ897" s="18" t="s">
        <v>79</v>
      </c>
      <c r="BK897" s="136">
        <f>ROUND(I897*H897,2)</f>
        <v>0</v>
      </c>
      <c r="BL897" s="18" t="s">
        <v>274</v>
      </c>
      <c r="BM897" s="135" t="s">
        <v>1229</v>
      </c>
    </row>
    <row r="898" spans="2:65" s="1" customFormat="1" ht="19.5">
      <c r="B898" s="33"/>
      <c r="D898" s="137" t="s">
        <v>141</v>
      </c>
      <c r="F898" s="138" t="s">
        <v>1230</v>
      </c>
      <c r="I898" s="139"/>
      <c r="L898" s="33"/>
      <c r="M898" s="140"/>
      <c r="T898" s="54"/>
      <c r="AT898" s="18" t="s">
        <v>141</v>
      </c>
      <c r="AU898" s="18" t="s">
        <v>81</v>
      </c>
    </row>
    <row r="899" spans="2:65" s="1" customFormat="1" ht="11.25">
      <c r="B899" s="33"/>
      <c r="D899" s="141" t="s">
        <v>143</v>
      </c>
      <c r="F899" s="142" t="s">
        <v>1231</v>
      </c>
      <c r="I899" s="139"/>
      <c r="L899" s="33"/>
      <c r="M899" s="140"/>
      <c r="T899" s="54"/>
      <c r="AT899" s="18" t="s">
        <v>143</v>
      </c>
      <c r="AU899" s="18" t="s">
        <v>81</v>
      </c>
    </row>
    <row r="900" spans="2:65" s="1" customFormat="1" ht="24.2" customHeight="1">
      <c r="B900" s="33"/>
      <c r="C900" s="170" t="s">
        <v>1232</v>
      </c>
      <c r="D900" s="170" t="s">
        <v>352</v>
      </c>
      <c r="E900" s="171" t="s">
        <v>1233</v>
      </c>
      <c r="F900" s="172" t="s">
        <v>1234</v>
      </c>
      <c r="G900" s="173" t="s">
        <v>156</v>
      </c>
      <c r="H900" s="174">
        <v>154.04400000000001</v>
      </c>
      <c r="I900" s="175"/>
      <c r="J900" s="176">
        <f>ROUND(I900*H900,2)</f>
        <v>0</v>
      </c>
      <c r="K900" s="172" t="s">
        <v>138</v>
      </c>
      <c r="L900" s="177"/>
      <c r="M900" s="178" t="s">
        <v>19</v>
      </c>
      <c r="N900" s="179" t="s">
        <v>42</v>
      </c>
      <c r="P900" s="133">
        <f>O900*H900</f>
        <v>0</v>
      </c>
      <c r="Q900" s="133">
        <v>1.771E-2</v>
      </c>
      <c r="R900" s="133">
        <f>Q900*H900</f>
        <v>2.7281192400000003</v>
      </c>
      <c r="S900" s="133">
        <v>0</v>
      </c>
      <c r="T900" s="134">
        <f>S900*H900</f>
        <v>0</v>
      </c>
      <c r="AR900" s="135" t="s">
        <v>426</v>
      </c>
      <c r="AT900" s="135" t="s">
        <v>352</v>
      </c>
      <c r="AU900" s="135" t="s">
        <v>81</v>
      </c>
      <c r="AY900" s="18" t="s">
        <v>131</v>
      </c>
      <c r="BE900" s="136">
        <f>IF(N900="základní",J900,0)</f>
        <v>0</v>
      </c>
      <c r="BF900" s="136">
        <f>IF(N900="snížená",J900,0)</f>
        <v>0</v>
      </c>
      <c r="BG900" s="136">
        <f>IF(N900="zákl. přenesená",J900,0)</f>
        <v>0</v>
      </c>
      <c r="BH900" s="136">
        <f>IF(N900="sníž. přenesená",J900,0)</f>
        <v>0</v>
      </c>
      <c r="BI900" s="136">
        <f>IF(N900="nulová",J900,0)</f>
        <v>0</v>
      </c>
      <c r="BJ900" s="18" t="s">
        <v>79</v>
      </c>
      <c r="BK900" s="136">
        <f>ROUND(I900*H900,2)</f>
        <v>0</v>
      </c>
      <c r="BL900" s="18" t="s">
        <v>274</v>
      </c>
      <c r="BM900" s="135" t="s">
        <v>1235</v>
      </c>
    </row>
    <row r="901" spans="2:65" s="1" customFormat="1" ht="19.5">
      <c r="B901" s="33"/>
      <c r="D901" s="137" t="s">
        <v>141</v>
      </c>
      <c r="F901" s="138" t="s">
        <v>1234</v>
      </c>
      <c r="I901" s="139"/>
      <c r="L901" s="33"/>
      <c r="M901" s="140"/>
      <c r="T901" s="54"/>
      <c r="AT901" s="18" t="s">
        <v>141</v>
      </c>
      <c r="AU901" s="18" t="s">
        <v>81</v>
      </c>
    </row>
    <row r="902" spans="2:65" s="1" customFormat="1" ht="19.5">
      <c r="B902" s="33"/>
      <c r="D902" s="137" t="s">
        <v>590</v>
      </c>
      <c r="F902" s="180" t="s">
        <v>895</v>
      </c>
      <c r="I902" s="139"/>
      <c r="L902" s="33"/>
      <c r="M902" s="140"/>
      <c r="T902" s="54"/>
      <c r="AT902" s="18" t="s">
        <v>590</v>
      </c>
      <c r="AU902" s="18" t="s">
        <v>81</v>
      </c>
    </row>
    <row r="903" spans="2:65" s="12" customFormat="1" ht="11.25">
      <c r="B903" s="143"/>
      <c r="D903" s="137" t="s">
        <v>145</v>
      </c>
      <c r="F903" s="145" t="s">
        <v>1236</v>
      </c>
      <c r="H903" s="146">
        <v>154.04400000000001</v>
      </c>
      <c r="I903" s="147"/>
      <c r="L903" s="143"/>
      <c r="M903" s="148"/>
      <c r="T903" s="149"/>
      <c r="AT903" s="144" t="s">
        <v>145</v>
      </c>
      <c r="AU903" s="144" t="s">
        <v>81</v>
      </c>
      <c r="AV903" s="12" t="s">
        <v>81</v>
      </c>
      <c r="AW903" s="12" t="s">
        <v>4</v>
      </c>
      <c r="AX903" s="12" t="s">
        <v>79</v>
      </c>
      <c r="AY903" s="144" t="s">
        <v>131</v>
      </c>
    </row>
    <row r="904" spans="2:65" s="1" customFormat="1" ht="24.2" customHeight="1">
      <c r="B904" s="33"/>
      <c r="C904" s="124" t="s">
        <v>1237</v>
      </c>
      <c r="D904" s="124" t="s">
        <v>134</v>
      </c>
      <c r="E904" s="125" t="s">
        <v>1238</v>
      </c>
      <c r="F904" s="126" t="s">
        <v>1239</v>
      </c>
      <c r="G904" s="127" t="s">
        <v>208</v>
      </c>
      <c r="H904" s="128">
        <v>104</v>
      </c>
      <c r="I904" s="129"/>
      <c r="J904" s="130">
        <f>ROUND(I904*H904,2)</f>
        <v>0</v>
      </c>
      <c r="K904" s="126" t="s">
        <v>138</v>
      </c>
      <c r="L904" s="33"/>
      <c r="M904" s="131" t="s">
        <v>19</v>
      </c>
      <c r="N904" s="132" t="s">
        <v>42</v>
      </c>
      <c r="P904" s="133">
        <f>O904*H904</f>
        <v>0</v>
      </c>
      <c r="Q904" s="133">
        <v>2.0000000000000001E-4</v>
      </c>
      <c r="R904" s="133">
        <f>Q904*H904</f>
        <v>2.0800000000000003E-2</v>
      </c>
      <c r="S904" s="133">
        <v>0</v>
      </c>
      <c r="T904" s="134">
        <f>S904*H904</f>
        <v>0</v>
      </c>
      <c r="AR904" s="135" t="s">
        <v>274</v>
      </c>
      <c r="AT904" s="135" t="s">
        <v>134</v>
      </c>
      <c r="AU904" s="135" t="s">
        <v>81</v>
      </c>
      <c r="AY904" s="18" t="s">
        <v>131</v>
      </c>
      <c r="BE904" s="136">
        <f>IF(N904="základní",J904,0)</f>
        <v>0</v>
      </c>
      <c r="BF904" s="136">
        <f>IF(N904="snížená",J904,0)</f>
        <v>0</v>
      </c>
      <c r="BG904" s="136">
        <f>IF(N904="zákl. přenesená",J904,0)</f>
        <v>0</v>
      </c>
      <c r="BH904" s="136">
        <f>IF(N904="sníž. přenesená",J904,0)</f>
        <v>0</v>
      </c>
      <c r="BI904" s="136">
        <f>IF(N904="nulová",J904,0)</f>
        <v>0</v>
      </c>
      <c r="BJ904" s="18" t="s">
        <v>79</v>
      </c>
      <c r="BK904" s="136">
        <f>ROUND(I904*H904,2)</f>
        <v>0</v>
      </c>
      <c r="BL904" s="18" t="s">
        <v>274</v>
      </c>
      <c r="BM904" s="135" t="s">
        <v>1240</v>
      </c>
    </row>
    <row r="905" spans="2:65" s="1" customFormat="1" ht="19.5">
      <c r="B905" s="33"/>
      <c r="D905" s="137" t="s">
        <v>141</v>
      </c>
      <c r="F905" s="138" t="s">
        <v>1241</v>
      </c>
      <c r="I905" s="139"/>
      <c r="L905" s="33"/>
      <c r="M905" s="140"/>
      <c r="T905" s="54"/>
      <c r="AT905" s="18" t="s">
        <v>141</v>
      </c>
      <c r="AU905" s="18" t="s">
        <v>81</v>
      </c>
    </row>
    <row r="906" spans="2:65" s="1" customFormat="1" ht="11.25">
      <c r="B906" s="33"/>
      <c r="D906" s="141" t="s">
        <v>143</v>
      </c>
      <c r="F906" s="142" t="s">
        <v>1242</v>
      </c>
      <c r="I906" s="139"/>
      <c r="L906" s="33"/>
      <c r="M906" s="140"/>
      <c r="T906" s="54"/>
      <c r="AT906" s="18" t="s">
        <v>143</v>
      </c>
      <c r="AU906" s="18" t="s">
        <v>81</v>
      </c>
    </row>
    <row r="907" spans="2:65" s="14" customFormat="1" ht="11.25">
      <c r="B907" s="157"/>
      <c r="D907" s="137" t="s">
        <v>145</v>
      </c>
      <c r="E907" s="158" t="s">
        <v>19</v>
      </c>
      <c r="F907" s="159" t="s">
        <v>1206</v>
      </c>
      <c r="H907" s="158" t="s">
        <v>19</v>
      </c>
      <c r="I907" s="160"/>
      <c r="L907" s="157"/>
      <c r="M907" s="161"/>
      <c r="T907" s="162"/>
      <c r="AT907" s="158" t="s">
        <v>145</v>
      </c>
      <c r="AU907" s="158" t="s">
        <v>81</v>
      </c>
      <c r="AV907" s="14" t="s">
        <v>79</v>
      </c>
      <c r="AW907" s="14" t="s">
        <v>32</v>
      </c>
      <c r="AX907" s="14" t="s">
        <v>71</v>
      </c>
      <c r="AY907" s="158" t="s">
        <v>131</v>
      </c>
    </row>
    <row r="908" spans="2:65" s="12" customFormat="1" ht="11.25">
      <c r="B908" s="143"/>
      <c r="D908" s="137" t="s">
        <v>145</v>
      </c>
      <c r="E908" s="144" t="s">
        <v>19</v>
      </c>
      <c r="F908" s="145" t="s">
        <v>535</v>
      </c>
      <c r="H908" s="146">
        <v>0</v>
      </c>
      <c r="I908" s="147"/>
      <c r="L908" s="143"/>
      <c r="M908" s="148"/>
      <c r="T908" s="149"/>
      <c r="AT908" s="144" t="s">
        <v>145</v>
      </c>
      <c r="AU908" s="144" t="s">
        <v>81</v>
      </c>
      <c r="AV908" s="12" t="s">
        <v>81</v>
      </c>
      <c r="AW908" s="12" t="s">
        <v>32</v>
      </c>
      <c r="AX908" s="12" t="s">
        <v>71</v>
      </c>
      <c r="AY908" s="144" t="s">
        <v>131</v>
      </c>
    </row>
    <row r="909" spans="2:65" s="12" customFormat="1" ht="11.25">
      <c r="B909" s="143"/>
      <c r="D909" s="137" t="s">
        <v>145</v>
      </c>
      <c r="E909" s="144" t="s">
        <v>19</v>
      </c>
      <c r="F909" s="145" t="s">
        <v>1243</v>
      </c>
      <c r="H909" s="146">
        <v>8</v>
      </c>
      <c r="I909" s="147"/>
      <c r="L909" s="143"/>
      <c r="M909" s="148"/>
      <c r="T909" s="149"/>
      <c r="AT909" s="144" t="s">
        <v>145</v>
      </c>
      <c r="AU909" s="144" t="s">
        <v>81</v>
      </c>
      <c r="AV909" s="12" t="s">
        <v>81</v>
      </c>
      <c r="AW909" s="12" t="s">
        <v>32</v>
      </c>
      <c r="AX909" s="12" t="s">
        <v>71</v>
      </c>
      <c r="AY909" s="144" t="s">
        <v>131</v>
      </c>
    </row>
    <row r="910" spans="2:65" s="12" customFormat="1" ht="11.25">
      <c r="B910" s="143"/>
      <c r="D910" s="137" t="s">
        <v>145</v>
      </c>
      <c r="E910" s="144" t="s">
        <v>19</v>
      </c>
      <c r="F910" s="145" t="s">
        <v>1244</v>
      </c>
      <c r="H910" s="146">
        <v>8</v>
      </c>
      <c r="I910" s="147"/>
      <c r="L910" s="143"/>
      <c r="M910" s="148"/>
      <c r="T910" s="149"/>
      <c r="AT910" s="144" t="s">
        <v>145</v>
      </c>
      <c r="AU910" s="144" t="s">
        <v>81</v>
      </c>
      <c r="AV910" s="12" t="s">
        <v>81</v>
      </c>
      <c r="AW910" s="12" t="s">
        <v>32</v>
      </c>
      <c r="AX910" s="12" t="s">
        <v>71</v>
      </c>
      <c r="AY910" s="144" t="s">
        <v>131</v>
      </c>
    </row>
    <row r="911" spans="2:65" s="12" customFormat="1" ht="11.25">
      <c r="B911" s="143"/>
      <c r="D911" s="137" t="s">
        <v>145</v>
      </c>
      <c r="E911" s="144" t="s">
        <v>19</v>
      </c>
      <c r="F911" s="145" t="s">
        <v>1245</v>
      </c>
      <c r="H911" s="146">
        <v>8</v>
      </c>
      <c r="I911" s="147"/>
      <c r="L911" s="143"/>
      <c r="M911" s="148"/>
      <c r="T911" s="149"/>
      <c r="AT911" s="144" t="s">
        <v>145</v>
      </c>
      <c r="AU911" s="144" t="s">
        <v>81</v>
      </c>
      <c r="AV911" s="12" t="s">
        <v>81</v>
      </c>
      <c r="AW911" s="12" t="s">
        <v>32</v>
      </c>
      <c r="AX911" s="12" t="s">
        <v>71</v>
      </c>
      <c r="AY911" s="144" t="s">
        <v>131</v>
      </c>
    </row>
    <row r="912" spans="2:65" s="12" customFormat="1" ht="11.25">
      <c r="B912" s="143"/>
      <c r="D912" s="137" t="s">
        <v>145</v>
      </c>
      <c r="E912" s="144" t="s">
        <v>19</v>
      </c>
      <c r="F912" s="145" t="s">
        <v>1246</v>
      </c>
      <c r="H912" s="146">
        <v>8</v>
      </c>
      <c r="I912" s="147"/>
      <c r="L912" s="143"/>
      <c r="M912" s="148"/>
      <c r="T912" s="149"/>
      <c r="AT912" s="144" t="s">
        <v>145</v>
      </c>
      <c r="AU912" s="144" t="s">
        <v>81</v>
      </c>
      <c r="AV912" s="12" t="s">
        <v>81</v>
      </c>
      <c r="AW912" s="12" t="s">
        <v>32</v>
      </c>
      <c r="AX912" s="12" t="s">
        <v>71</v>
      </c>
      <c r="AY912" s="144" t="s">
        <v>131</v>
      </c>
    </row>
    <row r="913" spans="2:65" s="12" customFormat="1" ht="11.25">
      <c r="B913" s="143"/>
      <c r="D913" s="137" t="s">
        <v>145</v>
      </c>
      <c r="E913" s="144" t="s">
        <v>19</v>
      </c>
      <c r="F913" s="145" t="s">
        <v>1247</v>
      </c>
      <c r="H913" s="146">
        <v>8</v>
      </c>
      <c r="I913" s="147"/>
      <c r="L913" s="143"/>
      <c r="M913" s="148"/>
      <c r="T913" s="149"/>
      <c r="AT913" s="144" t="s">
        <v>145</v>
      </c>
      <c r="AU913" s="144" t="s">
        <v>81</v>
      </c>
      <c r="AV913" s="12" t="s">
        <v>81</v>
      </c>
      <c r="AW913" s="12" t="s">
        <v>32</v>
      </c>
      <c r="AX913" s="12" t="s">
        <v>71</v>
      </c>
      <c r="AY913" s="144" t="s">
        <v>131</v>
      </c>
    </row>
    <row r="914" spans="2:65" s="12" customFormat="1" ht="11.25">
      <c r="B914" s="143"/>
      <c r="D914" s="137" t="s">
        <v>145</v>
      </c>
      <c r="E914" s="144" t="s">
        <v>19</v>
      </c>
      <c r="F914" s="145" t="s">
        <v>1248</v>
      </c>
      <c r="H914" s="146">
        <v>8</v>
      </c>
      <c r="I914" s="147"/>
      <c r="L914" s="143"/>
      <c r="M914" s="148"/>
      <c r="T914" s="149"/>
      <c r="AT914" s="144" t="s">
        <v>145</v>
      </c>
      <c r="AU914" s="144" t="s">
        <v>81</v>
      </c>
      <c r="AV914" s="12" t="s">
        <v>81</v>
      </c>
      <c r="AW914" s="12" t="s">
        <v>32</v>
      </c>
      <c r="AX914" s="12" t="s">
        <v>71</v>
      </c>
      <c r="AY914" s="144" t="s">
        <v>131</v>
      </c>
    </row>
    <row r="915" spans="2:65" s="12" customFormat="1" ht="11.25">
      <c r="B915" s="143"/>
      <c r="D915" s="137" t="s">
        <v>145</v>
      </c>
      <c r="E915" s="144" t="s">
        <v>19</v>
      </c>
      <c r="F915" s="145" t="s">
        <v>1249</v>
      </c>
      <c r="H915" s="146">
        <v>8</v>
      </c>
      <c r="I915" s="147"/>
      <c r="L915" s="143"/>
      <c r="M915" s="148"/>
      <c r="T915" s="149"/>
      <c r="AT915" s="144" t="s">
        <v>145</v>
      </c>
      <c r="AU915" s="144" t="s">
        <v>81</v>
      </c>
      <c r="AV915" s="12" t="s">
        <v>81</v>
      </c>
      <c r="AW915" s="12" t="s">
        <v>32</v>
      </c>
      <c r="AX915" s="12" t="s">
        <v>71</v>
      </c>
      <c r="AY915" s="144" t="s">
        <v>131</v>
      </c>
    </row>
    <row r="916" spans="2:65" s="12" customFormat="1" ht="11.25">
      <c r="B916" s="143"/>
      <c r="D916" s="137" t="s">
        <v>145</v>
      </c>
      <c r="E916" s="144" t="s">
        <v>19</v>
      </c>
      <c r="F916" s="145" t="s">
        <v>540</v>
      </c>
      <c r="H916" s="146">
        <v>0</v>
      </c>
      <c r="I916" s="147"/>
      <c r="L916" s="143"/>
      <c r="M916" s="148"/>
      <c r="T916" s="149"/>
      <c r="AT916" s="144" t="s">
        <v>145</v>
      </c>
      <c r="AU916" s="144" t="s">
        <v>81</v>
      </c>
      <c r="AV916" s="12" t="s">
        <v>81</v>
      </c>
      <c r="AW916" s="12" t="s">
        <v>32</v>
      </c>
      <c r="AX916" s="12" t="s">
        <v>71</v>
      </c>
      <c r="AY916" s="144" t="s">
        <v>131</v>
      </c>
    </row>
    <row r="917" spans="2:65" s="12" customFormat="1" ht="11.25">
      <c r="B917" s="143"/>
      <c r="D917" s="137" t="s">
        <v>145</v>
      </c>
      <c r="E917" s="144" t="s">
        <v>19</v>
      </c>
      <c r="F917" s="145" t="s">
        <v>1250</v>
      </c>
      <c r="H917" s="146">
        <v>8</v>
      </c>
      <c r="I917" s="147"/>
      <c r="L917" s="143"/>
      <c r="M917" s="148"/>
      <c r="T917" s="149"/>
      <c r="AT917" s="144" t="s">
        <v>145</v>
      </c>
      <c r="AU917" s="144" t="s">
        <v>81</v>
      </c>
      <c r="AV917" s="12" t="s">
        <v>81</v>
      </c>
      <c r="AW917" s="12" t="s">
        <v>32</v>
      </c>
      <c r="AX917" s="12" t="s">
        <v>71</v>
      </c>
      <c r="AY917" s="144" t="s">
        <v>131</v>
      </c>
    </row>
    <row r="918" spans="2:65" s="12" customFormat="1" ht="11.25">
      <c r="B918" s="143"/>
      <c r="D918" s="137" t="s">
        <v>145</v>
      </c>
      <c r="E918" s="144" t="s">
        <v>19</v>
      </c>
      <c r="F918" s="145" t="s">
        <v>1251</v>
      </c>
      <c r="H918" s="146">
        <v>8</v>
      </c>
      <c r="I918" s="147"/>
      <c r="L918" s="143"/>
      <c r="M918" s="148"/>
      <c r="T918" s="149"/>
      <c r="AT918" s="144" t="s">
        <v>145</v>
      </c>
      <c r="AU918" s="144" t="s">
        <v>81</v>
      </c>
      <c r="AV918" s="12" t="s">
        <v>81</v>
      </c>
      <c r="AW918" s="12" t="s">
        <v>32</v>
      </c>
      <c r="AX918" s="12" t="s">
        <v>71</v>
      </c>
      <c r="AY918" s="144" t="s">
        <v>131</v>
      </c>
    </row>
    <row r="919" spans="2:65" s="12" customFormat="1" ht="11.25">
      <c r="B919" s="143"/>
      <c r="D919" s="137" t="s">
        <v>145</v>
      </c>
      <c r="E919" s="144" t="s">
        <v>19</v>
      </c>
      <c r="F919" s="145" t="s">
        <v>1252</v>
      </c>
      <c r="H919" s="146">
        <v>8</v>
      </c>
      <c r="I919" s="147"/>
      <c r="L919" s="143"/>
      <c r="M919" s="148"/>
      <c r="T919" s="149"/>
      <c r="AT919" s="144" t="s">
        <v>145</v>
      </c>
      <c r="AU919" s="144" t="s">
        <v>81</v>
      </c>
      <c r="AV919" s="12" t="s">
        <v>81</v>
      </c>
      <c r="AW919" s="12" t="s">
        <v>32</v>
      </c>
      <c r="AX919" s="12" t="s">
        <v>71</v>
      </c>
      <c r="AY919" s="144" t="s">
        <v>131</v>
      </c>
    </row>
    <row r="920" spans="2:65" s="12" customFormat="1" ht="11.25">
      <c r="B920" s="143"/>
      <c r="D920" s="137" t="s">
        <v>145</v>
      </c>
      <c r="E920" s="144" t="s">
        <v>19</v>
      </c>
      <c r="F920" s="145" t="s">
        <v>1253</v>
      </c>
      <c r="H920" s="146">
        <v>8</v>
      </c>
      <c r="I920" s="147"/>
      <c r="L920" s="143"/>
      <c r="M920" s="148"/>
      <c r="T920" s="149"/>
      <c r="AT920" s="144" t="s">
        <v>145</v>
      </c>
      <c r="AU920" s="144" t="s">
        <v>81</v>
      </c>
      <c r="AV920" s="12" t="s">
        <v>81</v>
      </c>
      <c r="AW920" s="12" t="s">
        <v>32</v>
      </c>
      <c r="AX920" s="12" t="s">
        <v>71</v>
      </c>
      <c r="AY920" s="144" t="s">
        <v>131</v>
      </c>
    </row>
    <row r="921" spans="2:65" s="12" customFormat="1" ht="11.25">
      <c r="B921" s="143"/>
      <c r="D921" s="137" t="s">
        <v>145</v>
      </c>
      <c r="E921" s="144" t="s">
        <v>19</v>
      </c>
      <c r="F921" s="145" t="s">
        <v>523</v>
      </c>
      <c r="H921" s="146">
        <v>0</v>
      </c>
      <c r="I921" s="147"/>
      <c r="L921" s="143"/>
      <c r="M921" s="148"/>
      <c r="T921" s="149"/>
      <c r="AT921" s="144" t="s">
        <v>145</v>
      </c>
      <c r="AU921" s="144" t="s">
        <v>81</v>
      </c>
      <c r="AV921" s="12" t="s">
        <v>81</v>
      </c>
      <c r="AW921" s="12" t="s">
        <v>32</v>
      </c>
      <c r="AX921" s="12" t="s">
        <v>71</v>
      </c>
      <c r="AY921" s="144" t="s">
        <v>131</v>
      </c>
    </row>
    <row r="922" spans="2:65" s="12" customFormat="1" ht="11.25">
      <c r="B922" s="143"/>
      <c r="D922" s="137" t="s">
        <v>145</v>
      </c>
      <c r="E922" s="144" t="s">
        <v>19</v>
      </c>
      <c r="F922" s="145" t="s">
        <v>545</v>
      </c>
      <c r="H922" s="146">
        <v>0</v>
      </c>
      <c r="I922" s="147"/>
      <c r="L922" s="143"/>
      <c r="M922" s="148"/>
      <c r="T922" s="149"/>
      <c r="AT922" s="144" t="s">
        <v>145</v>
      </c>
      <c r="AU922" s="144" t="s">
        <v>81</v>
      </c>
      <c r="AV922" s="12" t="s">
        <v>81</v>
      </c>
      <c r="AW922" s="12" t="s">
        <v>32</v>
      </c>
      <c r="AX922" s="12" t="s">
        <v>71</v>
      </c>
      <c r="AY922" s="144" t="s">
        <v>131</v>
      </c>
    </row>
    <row r="923" spans="2:65" s="12" customFormat="1" ht="11.25">
      <c r="B923" s="143"/>
      <c r="D923" s="137" t="s">
        <v>145</v>
      </c>
      <c r="E923" s="144" t="s">
        <v>19</v>
      </c>
      <c r="F923" s="145" t="s">
        <v>1218</v>
      </c>
      <c r="H923" s="146">
        <v>0</v>
      </c>
      <c r="I923" s="147"/>
      <c r="L923" s="143"/>
      <c r="M923" s="148"/>
      <c r="T923" s="149"/>
      <c r="AT923" s="144" t="s">
        <v>145</v>
      </c>
      <c r="AU923" s="144" t="s">
        <v>81</v>
      </c>
      <c r="AV923" s="12" t="s">
        <v>81</v>
      </c>
      <c r="AW923" s="12" t="s">
        <v>32</v>
      </c>
      <c r="AX923" s="12" t="s">
        <v>71</v>
      </c>
      <c r="AY923" s="144" t="s">
        <v>131</v>
      </c>
    </row>
    <row r="924" spans="2:65" s="12" customFormat="1" ht="11.25">
      <c r="B924" s="143"/>
      <c r="D924" s="137" t="s">
        <v>145</v>
      </c>
      <c r="E924" s="144" t="s">
        <v>19</v>
      </c>
      <c r="F924" s="145" t="s">
        <v>1254</v>
      </c>
      <c r="H924" s="146">
        <v>16</v>
      </c>
      <c r="I924" s="147"/>
      <c r="L924" s="143"/>
      <c r="M924" s="148"/>
      <c r="T924" s="149"/>
      <c r="AT924" s="144" t="s">
        <v>145</v>
      </c>
      <c r="AU924" s="144" t="s">
        <v>81</v>
      </c>
      <c r="AV924" s="12" t="s">
        <v>81</v>
      </c>
      <c r="AW924" s="12" t="s">
        <v>32</v>
      </c>
      <c r="AX924" s="12" t="s">
        <v>71</v>
      </c>
      <c r="AY924" s="144" t="s">
        <v>131</v>
      </c>
    </row>
    <row r="925" spans="2:65" s="12" customFormat="1" ht="11.25">
      <c r="B925" s="143"/>
      <c r="D925" s="137" t="s">
        <v>145</v>
      </c>
      <c r="E925" s="144" t="s">
        <v>19</v>
      </c>
      <c r="F925" s="145" t="s">
        <v>527</v>
      </c>
      <c r="H925" s="146">
        <v>0</v>
      </c>
      <c r="I925" s="147"/>
      <c r="L925" s="143"/>
      <c r="M925" s="148"/>
      <c r="T925" s="149"/>
      <c r="AT925" s="144" t="s">
        <v>145</v>
      </c>
      <c r="AU925" s="144" t="s">
        <v>81</v>
      </c>
      <c r="AV925" s="12" t="s">
        <v>81</v>
      </c>
      <c r="AW925" s="12" t="s">
        <v>32</v>
      </c>
      <c r="AX925" s="12" t="s">
        <v>71</v>
      </c>
      <c r="AY925" s="144" t="s">
        <v>131</v>
      </c>
    </row>
    <row r="926" spans="2:65" s="13" customFormat="1" ht="11.25">
      <c r="B926" s="150"/>
      <c r="D926" s="137" t="s">
        <v>145</v>
      </c>
      <c r="E926" s="151" t="s">
        <v>19</v>
      </c>
      <c r="F926" s="152" t="s">
        <v>168</v>
      </c>
      <c r="H926" s="153">
        <v>104</v>
      </c>
      <c r="I926" s="154"/>
      <c r="L926" s="150"/>
      <c r="M926" s="155"/>
      <c r="T926" s="156"/>
      <c r="AT926" s="151" t="s">
        <v>145</v>
      </c>
      <c r="AU926" s="151" t="s">
        <v>81</v>
      </c>
      <c r="AV926" s="13" t="s">
        <v>139</v>
      </c>
      <c r="AW926" s="13" t="s">
        <v>32</v>
      </c>
      <c r="AX926" s="13" t="s">
        <v>79</v>
      </c>
      <c r="AY926" s="151" t="s">
        <v>131</v>
      </c>
    </row>
    <row r="927" spans="2:65" s="1" customFormat="1" ht="16.5" customHeight="1">
      <c r="B927" s="33"/>
      <c r="C927" s="170" t="s">
        <v>1255</v>
      </c>
      <c r="D927" s="170" t="s">
        <v>352</v>
      </c>
      <c r="E927" s="171" t="s">
        <v>1256</v>
      </c>
      <c r="F927" s="172" t="s">
        <v>1257</v>
      </c>
      <c r="G927" s="173" t="s">
        <v>208</v>
      </c>
      <c r="H927" s="174">
        <v>109.2</v>
      </c>
      <c r="I927" s="175"/>
      <c r="J927" s="176">
        <f>ROUND(I927*H927,2)</f>
        <v>0</v>
      </c>
      <c r="K927" s="172" t="s">
        <v>138</v>
      </c>
      <c r="L927" s="177"/>
      <c r="M927" s="178" t="s">
        <v>19</v>
      </c>
      <c r="N927" s="179" t="s">
        <v>42</v>
      </c>
      <c r="P927" s="133">
        <f>O927*H927</f>
        <v>0</v>
      </c>
      <c r="Q927" s="133">
        <v>1.2E-4</v>
      </c>
      <c r="R927" s="133">
        <f>Q927*H927</f>
        <v>1.3104000000000001E-2</v>
      </c>
      <c r="S927" s="133">
        <v>0</v>
      </c>
      <c r="T927" s="134">
        <f>S927*H927</f>
        <v>0</v>
      </c>
      <c r="AR927" s="135" t="s">
        <v>426</v>
      </c>
      <c r="AT927" s="135" t="s">
        <v>352</v>
      </c>
      <c r="AU927" s="135" t="s">
        <v>81</v>
      </c>
      <c r="AY927" s="18" t="s">
        <v>131</v>
      </c>
      <c r="BE927" s="136">
        <f>IF(N927="základní",J927,0)</f>
        <v>0</v>
      </c>
      <c r="BF927" s="136">
        <f>IF(N927="snížená",J927,0)</f>
        <v>0</v>
      </c>
      <c r="BG927" s="136">
        <f>IF(N927="zákl. přenesená",J927,0)</f>
        <v>0</v>
      </c>
      <c r="BH927" s="136">
        <f>IF(N927="sníž. přenesená",J927,0)</f>
        <v>0</v>
      </c>
      <c r="BI927" s="136">
        <f>IF(N927="nulová",J927,0)</f>
        <v>0</v>
      </c>
      <c r="BJ927" s="18" t="s">
        <v>79</v>
      </c>
      <c r="BK927" s="136">
        <f>ROUND(I927*H927,2)</f>
        <v>0</v>
      </c>
      <c r="BL927" s="18" t="s">
        <v>274</v>
      </c>
      <c r="BM927" s="135" t="s">
        <v>1258</v>
      </c>
    </row>
    <row r="928" spans="2:65" s="1" customFormat="1" ht="11.25">
      <c r="B928" s="33"/>
      <c r="D928" s="137" t="s">
        <v>141</v>
      </c>
      <c r="F928" s="138" t="s">
        <v>1257</v>
      </c>
      <c r="I928" s="139"/>
      <c r="L928" s="33"/>
      <c r="M928" s="140"/>
      <c r="T928" s="54"/>
      <c r="AT928" s="18" t="s">
        <v>141</v>
      </c>
      <c r="AU928" s="18" t="s">
        <v>81</v>
      </c>
    </row>
    <row r="929" spans="2:65" s="12" customFormat="1" ht="11.25">
      <c r="B929" s="143"/>
      <c r="D929" s="137" t="s">
        <v>145</v>
      </c>
      <c r="F929" s="145" t="s">
        <v>1259</v>
      </c>
      <c r="H929" s="146">
        <v>109.2</v>
      </c>
      <c r="I929" s="147"/>
      <c r="L929" s="143"/>
      <c r="M929" s="148"/>
      <c r="T929" s="149"/>
      <c r="AT929" s="144" t="s">
        <v>145</v>
      </c>
      <c r="AU929" s="144" t="s">
        <v>81</v>
      </c>
      <c r="AV929" s="12" t="s">
        <v>81</v>
      </c>
      <c r="AW929" s="12" t="s">
        <v>4</v>
      </c>
      <c r="AX929" s="12" t="s">
        <v>79</v>
      </c>
      <c r="AY929" s="144" t="s">
        <v>131</v>
      </c>
    </row>
    <row r="930" spans="2:65" s="1" customFormat="1" ht="16.5" customHeight="1">
      <c r="B930" s="33"/>
      <c r="C930" s="124" t="s">
        <v>1260</v>
      </c>
      <c r="D930" s="124" t="s">
        <v>134</v>
      </c>
      <c r="E930" s="125" t="s">
        <v>1261</v>
      </c>
      <c r="F930" s="126" t="s">
        <v>1262</v>
      </c>
      <c r="G930" s="127" t="s">
        <v>344</v>
      </c>
      <c r="H930" s="128">
        <v>31</v>
      </c>
      <c r="I930" s="129"/>
      <c r="J930" s="130">
        <f>ROUND(I930*H930,2)</f>
        <v>0</v>
      </c>
      <c r="K930" s="126" t="s">
        <v>138</v>
      </c>
      <c r="L930" s="33"/>
      <c r="M930" s="131" t="s">
        <v>19</v>
      </c>
      <c r="N930" s="132" t="s">
        <v>42</v>
      </c>
      <c r="P930" s="133">
        <f>O930*H930</f>
        <v>0</v>
      </c>
      <c r="Q930" s="133">
        <v>0</v>
      </c>
      <c r="R930" s="133">
        <f>Q930*H930</f>
        <v>0</v>
      </c>
      <c r="S930" s="133">
        <v>0</v>
      </c>
      <c r="T930" s="134">
        <f>S930*H930</f>
        <v>0</v>
      </c>
      <c r="AR930" s="135" t="s">
        <v>274</v>
      </c>
      <c r="AT930" s="135" t="s">
        <v>134</v>
      </c>
      <c r="AU930" s="135" t="s">
        <v>81</v>
      </c>
      <c r="AY930" s="18" t="s">
        <v>131</v>
      </c>
      <c r="BE930" s="136">
        <f>IF(N930="základní",J930,0)</f>
        <v>0</v>
      </c>
      <c r="BF930" s="136">
        <f>IF(N930="snížená",J930,0)</f>
        <v>0</v>
      </c>
      <c r="BG930" s="136">
        <f>IF(N930="zákl. přenesená",J930,0)</f>
        <v>0</v>
      </c>
      <c r="BH930" s="136">
        <f>IF(N930="sníž. přenesená",J930,0)</f>
        <v>0</v>
      </c>
      <c r="BI930" s="136">
        <f>IF(N930="nulová",J930,0)</f>
        <v>0</v>
      </c>
      <c r="BJ930" s="18" t="s">
        <v>79</v>
      </c>
      <c r="BK930" s="136">
        <f>ROUND(I930*H930,2)</f>
        <v>0</v>
      </c>
      <c r="BL930" s="18" t="s">
        <v>274</v>
      </c>
      <c r="BM930" s="135" t="s">
        <v>1263</v>
      </c>
    </row>
    <row r="931" spans="2:65" s="1" customFormat="1" ht="19.5">
      <c r="B931" s="33"/>
      <c r="D931" s="137" t="s">
        <v>141</v>
      </c>
      <c r="F931" s="138" t="s">
        <v>1264</v>
      </c>
      <c r="I931" s="139"/>
      <c r="L931" s="33"/>
      <c r="M931" s="140"/>
      <c r="T931" s="54"/>
      <c r="AT931" s="18" t="s">
        <v>141</v>
      </c>
      <c r="AU931" s="18" t="s">
        <v>81</v>
      </c>
    </row>
    <row r="932" spans="2:65" s="1" customFormat="1" ht="11.25">
      <c r="B932" s="33"/>
      <c r="D932" s="141" t="s">
        <v>143</v>
      </c>
      <c r="F932" s="142" t="s">
        <v>1265</v>
      </c>
      <c r="I932" s="139"/>
      <c r="L932" s="33"/>
      <c r="M932" s="140"/>
      <c r="T932" s="54"/>
      <c r="AT932" s="18" t="s">
        <v>143</v>
      </c>
      <c r="AU932" s="18" t="s">
        <v>81</v>
      </c>
    </row>
    <row r="933" spans="2:65" s="14" customFormat="1" ht="11.25">
      <c r="B933" s="157"/>
      <c r="D933" s="137" t="s">
        <v>145</v>
      </c>
      <c r="E933" s="158" t="s">
        <v>19</v>
      </c>
      <c r="F933" s="159" t="s">
        <v>1206</v>
      </c>
      <c r="H933" s="158" t="s">
        <v>19</v>
      </c>
      <c r="I933" s="160"/>
      <c r="L933" s="157"/>
      <c r="M933" s="161"/>
      <c r="T933" s="162"/>
      <c r="AT933" s="158" t="s">
        <v>145</v>
      </c>
      <c r="AU933" s="158" t="s">
        <v>81</v>
      </c>
      <c r="AV933" s="14" t="s">
        <v>79</v>
      </c>
      <c r="AW933" s="14" t="s">
        <v>32</v>
      </c>
      <c r="AX933" s="14" t="s">
        <v>71</v>
      </c>
      <c r="AY933" s="158" t="s">
        <v>131</v>
      </c>
    </row>
    <row r="934" spans="2:65" s="12" customFormat="1" ht="11.25">
      <c r="B934" s="143"/>
      <c r="D934" s="137" t="s">
        <v>145</v>
      </c>
      <c r="E934" s="144" t="s">
        <v>19</v>
      </c>
      <c r="F934" s="145" t="s">
        <v>535</v>
      </c>
      <c r="H934" s="146">
        <v>0</v>
      </c>
      <c r="I934" s="147"/>
      <c r="L934" s="143"/>
      <c r="M934" s="148"/>
      <c r="T934" s="149"/>
      <c r="AT934" s="144" t="s">
        <v>145</v>
      </c>
      <c r="AU934" s="144" t="s">
        <v>81</v>
      </c>
      <c r="AV934" s="12" t="s">
        <v>81</v>
      </c>
      <c r="AW934" s="12" t="s">
        <v>32</v>
      </c>
      <c r="AX934" s="12" t="s">
        <v>71</v>
      </c>
      <c r="AY934" s="144" t="s">
        <v>131</v>
      </c>
    </row>
    <row r="935" spans="2:65" s="12" customFormat="1" ht="11.25">
      <c r="B935" s="143"/>
      <c r="D935" s="137" t="s">
        <v>145</v>
      </c>
      <c r="E935" s="144" t="s">
        <v>19</v>
      </c>
      <c r="F935" s="145" t="s">
        <v>1266</v>
      </c>
      <c r="H935" s="146">
        <v>2</v>
      </c>
      <c r="I935" s="147"/>
      <c r="L935" s="143"/>
      <c r="M935" s="148"/>
      <c r="T935" s="149"/>
      <c r="AT935" s="144" t="s">
        <v>145</v>
      </c>
      <c r="AU935" s="144" t="s">
        <v>81</v>
      </c>
      <c r="AV935" s="12" t="s">
        <v>81</v>
      </c>
      <c r="AW935" s="12" t="s">
        <v>32</v>
      </c>
      <c r="AX935" s="12" t="s">
        <v>71</v>
      </c>
      <c r="AY935" s="144" t="s">
        <v>131</v>
      </c>
    </row>
    <row r="936" spans="2:65" s="12" customFormat="1" ht="11.25">
      <c r="B936" s="143"/>
      <c r="D936" s="137" t="s">
        <v>145</v>
      </c>
      <c r="E936" s="144" t="s">
        <v>19</v>
      </c>
      <c r="F936" s="145" t="s">
        <v>1267</v>
      </c>
      <c r="H936" s="146">
        <v>2</v>
      </c>
      <c r="I936" s="147"/>
      <c r="L936" s="143"/>
      <c r="M936" s="148"/>
      <c r="T936" s="149"/>
      <c r="AT936" s="144" t="s">
        <v>145</v>
      </c>
      <c r="AU936" s="144" t="s">
        <v>81</v>
      </c>
      <c r="AV936" s="12" t="s">
        <v>81</v>
      </c>
      <c r="AW936" s="12" t="s">
        <v>32</v>
      </c>
      <c r="AX936" s="12" t="s">
        <v>71</v>
      </c>
      <c r="AY936" s="144" t="s">
        <v>131</v>
      </c>
    </row>
    <row r="937" spans="2:65" s="12" customFormat="1" ht="11.25">
      <c r="B937" s="143"/>
      <c r="D937" s="137" t="s">
        <v>145</v>
      </c>
      <c r="E937" s="144" t="s">
        <v>19</v>
      </c>
      <c r="F937" s="145" t="s">
        <v>1268</v>
      </c>
      <c r="H937" s="146">
        <v>1</v>
      </c>
      <c r="I937" s="147"/>
      <c r="L937" s="143"/>
      <c r="M937" s="148"/>
      <c r="T937" s="149"/>
      <c r="AT937" s="144" t="s">
        <v>145</v>
      </c>
      <c r="AU937" s="144" t="s">
        <v>81</v>
      </c>
      <c r="AV937" s="12" t="s">
        <v>81</v>
      </c>
      <c r="AW937" s="12" t="s">
        <v>32</v>
      </c>
      <c r="AX937" s="12" t="s">
        <v>71</v>
      </c>
      <c r="AY937" s="144" t="s">
        <v>131</v>
      </c>
    </row>
    <row r="938" spans="2:65" s="12" customFormat="1" ht="11.25">
      <c r="B938" s="143"/>
      <c r="D938" s="137" t="s">
        <v>145</v>
      </c>
      <c r="E938" s="144" t="s">
        <v>19</v>
      </c>
      <c r="F938" s="145" t="s">
        <v>726</v>
      </c>
      <c r="H938" s="146">
        <v>2</v>
      </c>
      <c r="I938" s="147"/>
      <c r="L938" s="143"/>
      <c r="M938" s="148"/>
      <c r="T938" s="149"/>
      <c r="AT938" s="144" t="s">
        <v>145</v>
      </c>
      <c r="AU938" s="144" t="s">
        <v>81</v>
      </c>
      <c r="AV938" s="12" t="s">
        <v>81</v>
      </c>
      <c r="AW938" s="12" t="s">
        <v>32</v>
      </c>
      <c r="AX938" s="12" t="s">
        <v>71</v>
      </c>
      <c r="AY938" s="144" t="s">
        <v>131</v>
      </c>
    </row>
    <row r="939" spans="2:65" s="12" customFormat="1" ht="11.25">
      <c r="B939" s="143"/>
      <c r="D939" s="137" t="s">
        <v>145</v>
      </c>
      <c r="E939" s="144" t="s">
        <v>19</v>
      </c>
      <c r="F939" s="145" t="s">
        <v>1269</v>
      </c>
      <c r="H939" s="146">
        <v>1</v>
      </c>
      <c r="I939" s="147"/>
      <c r="L939" s="143"/>
      <c r="M939" s="148"/>
      <c r="T939" s="149"/>
      <c r="AT939" s="144" t="s">
        <v>145</v>
      </c>
      <c r="AU939" s="144" t="s">
        <v>81</v>
      </c>
      <c r="AV939" s="12" t="s">
        <v>81</v>
      </c>
      <c r="AW939" s="12" t="s">
        <v>32</v>
      </c>
      <c r="AX939" s="12" t="s">
        <v>71</v>
      </c>
      <c r="AY939" s="144" t="s">
        <v>131</v>
      </c>
    </row>
    <row r="940" spans="2:65" s="12" customFormat="1" ht="11.25">
      <c r="B940" s="143"/>
      <c r="D940" s="137" t="s">
        <v>145</v>
      </c>
      <c r="E940" s="144" t="s">
        <v>19</v>
      </c>
      <c r="F940" s="145" t="s">
        <v>1270</v>
      </c>
      <c r="H940" s="146">
        <v>1</v>
      </c>
      <c r="I940" s="147"/>
      <c r="L940" s="143"/>
      <c r="M940" s="148"/>
      <c r="T940" s="149"/>
      <c r="AT940" s="144" t="s">
        <v>145</v>
      </c>
      <c r="AU940" s="144" t="s">
        <v>81</v>
      </c>
      <c r="AV940" s="12" t="s">
        <v>81</v>
      </c>
      <c r="AW940" s="12" t="s">
        <v>32</v>
      </c>
      <c r="AX940" s="12" t="s">
        <v>71</v>
      </c>
      <c r="AY940" s="144" t="s">
        <v>131</v>
      </c>
    </row>
    <row r="941" spans="2:65" s="12" customFormat="1" ht="11.25">
      <c r="B941" s="143"/>
      <c r="D941" s="137" t="s">
        <v>145</v>
      </c>
      <c r="E941" s="144" t="s">
        <v>19</v>
      </c>
      <c r="F941" s="145" t="s">
        <v>1271</v>
      </c>
      <c r="H941" s="146">
        <v>2</v>
      </c>
      <c r="I941" s="147"/>
      <c r="L941" s="143"/>
      <c r="M941" s="148"/>
      <c r="T941" s="149"/>
      <c r="AT941" s="144" t="s">
        <v>145</v>
      </c>
      <c r="AU941" s="144" t="s">
        <v>81</v>
      </c>
      <c r="AV941" s="12" t="s">
        <v>81</v>
      </c>
      <c r="AW941" s="12" t="s">
        <v>32</v>
      </c>
      <c r="AX941" s="12" t="s">
        <v>71</v>
      </c>
      <c r="AY941" s="144" t="s">
        <v>131</v>
      </c>
    </row>
    <row r="942" spans="2:65" s="12" customFormat="1" ht="11.25">
      <c r="B942" s="143"/>
      <c r="D942" s="137" t="s">
        <v>145</v>
      </c>
      <c r="E942" s="144" t="s">
        <v>19</v>
      </c>
      <c r="F942" s="145" t="s">
        <v>540</v>
      </c>
      <c r="H942" s="146">
        <v>0</v>
      </c>
      <c r="I942" s="147"/>
      <c r="L942" s="143"/>
      <c r="M942" s="148"/>
      <c r="T942" s="149"/>
      <c r="AT942" s="144" t="s">
        <v>145</v>
      </c>
      <c r="AU942" s="144" t="s">
        <v>81</v>
      </c>
      <c r="AV942" s="12" t="s">
        <v>81</v>
      </c>
      <c r="AW942" s="12" t="s">
        <v>32</v>
      </c>
      <c r="AX942" s="12" t="s">
        <v>71</v>
      </c>
      <c r="AY942" s="144" t="s">
        <v>131</v>
      </c>
    </row>
    <row r="943" spans="2:65" s="12" customFormat="1" ht="11.25">
      <c r="B943" s="143"/>
      <c r="D943" s="137" t="s">
        <v>145</v>
      </c>
      <c r="E943" s="144" t="s">
        <v>19</v>
      </c>
      <c r="F943" s="145" t="s">
        <v>1272</v>
      </c>
      <c r="H943" s="146">
        <v>6</v>
      </c>
      <c r="I943" s="147"/>
      <c r="L943" s="143"/>
      <c r="M943" s="148"/>
      <c r="T943" s="149"/>
      <c r="AT943" s="144" t="s">
        <v>145</v>
      </c>
      <c r="AU943" s="144" t="s">
        <v>81</v>
      </c>
      <c r="AV943" s="12" t="s">
        <v>81</v>
      </c>
      <c r="AW943" s="12" t="s">
        <v>32</v>
      </c>
      <c r="AX943" s="12" t="s">
        <v>71</v>
      </c>
      <c r="AY943" s="144" t="s">
        <v>131</v>
      </c>
    </row>
    <row r="944" spans="2:65" s="12" customFormat="1" ht="11.25">
      <c r="B944" s="143"/>
      <c r="D944" s="137" t="s">
        <v>145</v>
      </c>
      <c r="E944" s="144" t="s">
        <v>19</v>
      </c>
      <c r="F944" s="145" t="s">
        <v>728</v>
      </c>
      <c r="H944" s="146">
        <v>2</v>
      </c>
      <c r="I944" s="147"/>
      <c r="L944" s="143"/>
      <c r="M944" s="148"/>
      <c r="T944" s="149"/>
      <c r="AT944" s="144" t="s">
        <v>145</v>
      </c>
      <c r="AU944" s="144" t="s">
        <v>81</v>
      </c>
      <c r="AV944" s="12" t="s">
        <v>81</v>
      </c>
      <c r="AW944" s="12" t="s">
        <v>32</v>
      </c>
      <c r="AX944" s="12" t="s">
        <v>71</v>
      </c>
      <c r="AY944" s="144" t="s">
        <v>131</v>
      </c>
    </row>
    <row r="945" spans="2:65" s="12" customFormat="1" ht="11.25">
      <c r="B945" s="143"/>
      <c r="D945" s="137" t="s">
        <v>145</v>
      </c>
      <c r="E945" s="144" t="s">
        <v>19</v>
      </c>
      <c r="F945" s="145" t="s">
        <v>1273</v>
      </c>
      <c r="H945" s="146">
        <v>2</v>
      </c>
      <c r="I945" s="147"/>
      <c r="L945" s="143"/>
      <c r="M945" s="148"/>
      <c r="T945" s="149"/>
      <c r="AT945" s="144" t="s">
        <v>145</v>
      </c>
      <c r="AU945" s="144" t="s">
        <v>81</v>
      </c>
      <c r="AV945" s="12" t="s">
        <v>81</v>
      </c>
      <c r="AW945" s="12" t="s">
        <v>32</v>
      </c>
      <c r="AX945" s="12" t="s">
        <v>71</v>
      </c>
      <c r="AY945" s="144" t="s">
        <v>131</v>
      </c>
    </row>
    <row r="946" spans="2:65" s="12" customFormat="1" ht="11.25">
      <c r="B946" s="143"/>
      <c r="D946" s="137" t="s">
        <v>145</v>
      </c>
      <c r="E946" s="144" t="s">
        <v>19</v>
      </c>
      <c r="F946" s="145" t="s">
        <v>1274</v>
      </c>
      <c r="H946" s="146">
        <v>1</v>
      </c>
      <c r="I946" s="147"/>
      <c r="L946" s="143"/>
      <c r="M946" s="148"/>
      <c r="T946" s="149"/>
      <c r="AT946" s="144" t="s">
        <v>145</v>
      </c>
      <c r="AU946" s="144" t="s">
        <v>81</v>
      </c>
      <c r="AV946" s="12" t="s">
        <v>81</v>
      </c>
      <c r="AW946" s="12" t="s">
        <v>32</v>
      </c>
      <c r="AX946" s="12" t="s">
        <v>71</v>
      </c>
      <c r="AY946" s="144" t="s">
        <v>131</v>
      </c>
    </row>
    <row r="947" spans="2:65" s="12" customFormat="1" ht="11.25">
      <c r="B947" s="143"/>
      <c r="D947" s="137" t="s">
        <v>145</v>
      </c>
      <c r="E947" s="144" t="s">
        <v>19</v>
      </c>
      <c r="F947" s="145" t="s">
        <v>1275</v>
      </c>
      <c r="H947" s="146">
        <v>0</v>
      </c>
      <c r="I947" s="147"/>
      <c r="L947" s="143"/>
      <c r="M947" s="148"/>
      <c r="T947" s="149"/>
      <c r="AT947" s="144" t="s">
        <v>145</v>
      </c>
      <c r="AU947" s="144" t="s">
        <v>81</v>
      </c>
      <c r="AV947" s="12" t="s">
        <v>81</v>
      </c>
      <c r="AW947" s="12" t="s">
        <v>32</v>
      </c>
      <c r="AX947" s="12" t="s">
        <v>71</v>
      </c>
      <c r="AY947" s="144" t="s">
        <v>131</v>
      </c>
    </row>
    <row r="948" spans="2:65" s="12" customFormat="1" ht="11.25">
      <c r="B948" s="143"/>
      <c r="D948" s="137" t="s">
        <v>145</v>
      </c>
      <c r="E948" s="144" t="s">
        <v>19</v>
      </c>
      <c r="F948" s="145" t="s">
        <v>545</v>
      </c>
      <c r="H948" s="146">
        <v>0</v>
      </c>
      <c r="I948" s="147"/>
      <c r="L948" s="143"/>
      <c r="M948" s="148"/>
      <c r="T948" s="149"/>
      <c r="AT948" s="144" t="s">
        <v>145</v>
      </c>
      <c r="AU948" s="144" t="s">
        <v>81</v>
      </c>
      <c r="AV948" s="12" t="s">
        <v>81</v>
      </c>
      <c r="AW948" s="12" t="s">
        <v>32</v>
      </c>
      <c r="AX948" s="12" t="s">
        <v>71</v>
      </c>
      <c r="AY948" s="144" t="s">
        <v>131</v>
      </c>
    </row>
    <row r="949" spans="2:65" s="12" customFormat="1" ht="11.25">
      <c r="B949" s="143"/>
      <c r="D949" s="137" t="s">
        <v>145</v>
      </c>
      <c r="E949" s="144" t="s">
        <v>19</v>
      </c>
      <c r="F949" s="145" t="s">
        <v>1218</v>
      </c>
      <c r="H949" s="146">
        <v>0</v>
      </c>
      <c r="I949" s="147"/>
      <c r="L949" s="143"/>
      <c r="M949" s="148"/>
      <c r="T949" s="149"/>
      <c r="AT949" s="144" t="s">
        <v>145</v>
      </c>
      <c r="AU949" s="144" t="s">
        <v>81</v>
      </c>
      <c r="AV949" s="12" t="s">
        <v>81</v>
      </c>
      <c r="AW949" s="12" t="s">
        <v>32</v>
      </c>
      <c r="AX949" s="12" t="s">
        <v>71</v>
      </c>
      <c r="AY949" s="144" t="s">
        <v>131</v>
      </c>
    </row>
    <row r="950" spans="2:65" s="12" customFormat="1" ht="11.25">
      <c r="B950" s="143"/>
      <c r="D950" s="137" t="s">
        <v>145</v>
      </c>
      <c r="E950" s="144" t="s">
        <v>19</v>
      </c>
      <c r="F950" s="145" t="s">
        <v>1276</v>
      </c>
      <c r="H950" s="146">
        <v>9</v>
      </c>
      <c r="I950" s="147"/>
      <c r="L950" s="143"/>
      <c r="M950" s="148"/>
      <c r="T950" s="149"/>
      <c r="AT950" s="144" t="s">
        <v>145</v>
      </c>
      <c r="AU950" s="144" t="s">
        <v>81</v>
      </c>
      <c r="AV950" s="12" t="s">
        <v>81</v>
      </c>
      <c r="AW950" s="12" t="s">
        <v>32</v>
      </c>
      <c r="AX950" s="12" t="s">
        <v>71</v>
      </c>
      <c r="AY950" s="144" t="s">
        <v>131</v>
      </c>
    </row>
    <row r="951" spans="2:65" s="12" customFormat="1" ht="11.25">
      <c r="B951" s="143"/>
      <c r="D951" s="137" t="s">
        <v>145</v>
      </c>
      <c r="E951" s="144" t="s">
        <v>19</v>
      </c>
      <c r="F951" s="145" t="s">
        <v>527</v>
      </c>
      <c r="H951" s="146">
        <v>0</v>
      </c>
      <c r="I951" s="147"/>
      <c r="L951" s="143"/>
      <c r="M951" s="148"/>
      <c r="T951" s="149"/>
      <c r="AT951" s="144" t="s">
        <v>145</v>
      </c>
      <c r="AU951" s="144" t="s">
        <v>81</v>
      </c>
      <c r="AV951" s="12" t="s">
        <v>81</v>
      </c>
      <c r="AW951" s="12" t="s">
        <v>32</v>
      </c>
      <c r="AX951" s="12" t="s">
        <v>71</v>
      </c>
      <c r="AY951" s="144" t="s">
        <v>131</v>
      </c>
    </row>
    <row r="952" spans="2:65" s="13" customFormat="1" ht="11.25">
      <c r="B952" s="150"/>
      <c r="D952" s="137" t="s">
        <v>145</v>
      </c>
      <c r="E952" s="151" t="s">
        <v>19</v>
      </c>
      <c r="F952" s="152" t="s">
        <v>168</v>
      </c>
      <c r="H952" s="153">
        <v>31</v>
      </c>
      <c r="I952" s="154"/>
      <c r="L952" s="150"/>
      <c r="M952" s="155"/>
      <c r="T952" s="156"/>
      <c r="AT952" s="151" t="s">
        <v>145</v>
      </c>
      <c r="AU952" s="151" t="s">
        <v>81</v>
      </c>
      <c r="AV952" s="13" t="s">
        <v>139</v>
      </c>
      <c r="AW952" s="13" t="s">
        <v>32</v>
      </c>
      <c r="AX952" s="13" t="s">
        <v>79</v>
      </c>
      <c r="AY952" s="151" t="s">
        <v>131</v>
      </c>
    </row>
    <row r="953" spans="2:65" s="1" customFormat="1" ht="21.75" customHeight="1">
      <c r="B953" s="33"/>
      <c r="C953" s="124" t="s">
        <v>1277</v>
      </c>
      <c r="D953" s="124" t="s">
        <v>134</v>
      </c>
      <c r="E953" s="125" t="s">
        <v>1278</v>
      </c>
      <c r="F953" s="126" t="s">
        <v>1279</v>
      </c>
      <c r="G953" s="127" t="s">
        <v>344</v>
      </c>
      <c r="H953" s="128">
        <v>14</v>
      </c>
      <c r="I953" s="129"/>
      <c r="J953" s="130">
        <f>ROUND(I953*H953,2)</f>
        <v>0</v>
      </c>
      <c r="K953" s="126" t="s">
        <v>138</v>
      </c>
      <c r="L953" s="33"/>
      <c r="M953" s="131" t="s">
        <v>19</v>
      </c>
      <c r="N953" s="132" t="s">
        <v>42</v>
      </c>
      <c r="P953" s="133">
        <f>O953*H953</f>
        <v>0</v>
      </c>
      <c r="Q953" s="133">
        <v>0</v>
      </c>
      <c r="R953" s="133">
        <f>Q953*H953</f>
        <v>0</v>
      </c>
      <c r="S953" s="133">
        <v>0</v>
      </c>
      <c r="T953" s="134">
        <f>S953*H953</f>
        <v>0</v>
      </c>
      <c r="AR953" s="135" t="s">
        <v>274</v>
      </c>
      <c r="AT953" s="135" t="s">
        <v>134</v>
      </c>
      <c r="AU953" s="135" t="s">
        <v>81</v>
      </c>
      <c r="AY953" s="18" t="s">
        <v>131</v>
      </c>
      <c r="BE953" s="136">
        <f>IF(N953="základní",J953,0)</f>
        <v>0</v>
      </c>
      <c r="BF953" s="136">
        <f>IF(N953="snížená",J953,0)</f>
        <v>0</v>
      </c>
      <c r="BG953" s="136">
        <f>IF(N953="zákl. přenesená",J953,0)</f>
        <v>0</v>
      </c>
      <c r="BH953" s="136">
        <f>IF(N953="sníž. přenesená",J953,0)</f>
        <v>0</v>
      </c>
      <c r="BI953" s="136">
        <f>IF(N953="nulová",J953,0)</f>
        <v>0</v>
      </c>
      <c r="BJ953" s="18" t="s">
        <v>79</v>
      </c>
      <c r="BK953" s="136">
        <f>ROUND(I953*H953,2)</f>
        <v>0</v>
      </c>
      <c r="BL953" s="18" t="s">
        <v>274</v>
      </c>
      <c r="BM953" s="135" t="s">
        <v>1280</v>
      </c>
    </row>
    <row r="954" spans="2:65" s="1" customFormat="1" ht="19.5">
      <c r="B954" s="33"/>
      <c r="D954" s="137" t="s">
        <v>141</v>
      </c>
      <c r="F954" s="138" t="s">
        <v>1281</v>
      </c>
      <c r="I954" s="139"/>
      <c r="L954" s="33"/>
      <c r="M954" s="140"/>
      <c r="T954" s="54"/>
      <c r="AT954" s="18" t="s">
        <v>141</v>
      </c>
      <c r="AU954" s="18" t="s">
        <v>81</v>
      </c>
    </row>
    <row r="955" spans="2:65" s="1" customFormat="1" ht="11.25">
      <c r="B955" s="33"/>
      <c r="D955" s="141" t="s">
        <v>143</v>
      </c>
      <c r="F955" s="142" t="s">
        <v>1282</v>
      </c>
      <c r="I955" s="139"/>
      <c r="L955" s="33"/>
      <c r="M955" s="140"/>
      <c r="T955" s="54"/>
      <c r="AT955" s="18" t="s">
        <v>143</v>
      </c>
      <c r="AU955" s="18" t="s">
        <v>81</v>
      </c>
    </row>
    <row r="956" spans="2:65" s="14" customFormat="1" ht="11.25">
      <c r="B956" s="157"/>
      <c r="D956" s="137" t="s">
        <v>145</v>
      </c>
      <c r="E956" s="158" t="s">
        <v>19</v>
      </c>
      <c r="F956" s="159" t="s">
        <v>1206</v>
      </c>
      <c r="H956" s="158" t="s">
        <v>19</v>
      </c>
      <c r="I956" s="160"/>
      <c r="L956" s="157"/>
      <c r="M956" s="161"/>
      <c r="T956" s="162"/>
      <c r="AT956" s="158" t="s">
        <v>145</v>
      </c>
      <c r="AU956" s="158" t="s">
        <v>81</v>
      </c>
      <c r="AV956" s="14" t="s">
        <v>79</v>
      </c>
      <c r="AW956" s="14" t="s">
        <v>32</v>
      </c>
      <c r="AX956" s="14" t="s">
        <v>71</v>
      </c>
      <c r="AY956" s="158" t="s">
        <v>131</v>
      </c>
    </row>
    <row r="957" spans="2:65" s="12" customFormat="1" ht="11.25">
      <c r="B957" s="143"/>
      <c r="D957" s="137" t="s">
        <v>145</v>
      </c>
      <c r="E957" s="144" t="s">
        <v>19</v>
      </c>
      <c r="F957" s="145" t="s">
        <v>535</v>
      </c>
      <c r="H957" s="146">
        <v>0</v>
      </c>
      <c r="I957" s="147"/>
      <c r="L957" s="143"/>
      <c r="M957" s="148"/>
      <c r="T957" s="149"/>
      <c r="AT957" s="144" t="s">
        <v>145</v>
      </c>
      <c r="AU957" s="144" t="s">
        <v>81</v>
      </c>
      <c r="AV957" s="12" t="s">
        <v>81</v>
      </c>
      <c r="AW957" s="12" t="s">
        <v>32</v>
      </c>
      <c r="AX957" s="12" t="s">
        <v>71</v>
      </c>
      <c r="AY957" s="144" t="s">
        <v>131</v>
      </c>
    </row>
    <row r="958" spans="2:65" s="12" customFormat="1" ht="11.25">
      <c r="B958" s="143"/>
      <c r="D958" s="137" t="s">
        <v>145</v>
      </c>
      <c r="E958" s="144" t="s">
        <v>19</v>
      </c>
      <c r="F958" s="145" t="s">
        <v>1283</v>
      </c>
      <c r="H958" s="146">
        <v>1</v>
      </c>
      <c r="I958" s="147"/>
      <c r="L958" s="143"/>
      <c r="M958" s="148"/>
      <c r="T958" s="149"/>
      <c r="AT958" s="144" t="s">
        <v>145</v>
      </c>
      <c r="AU958" s="144" t="s">
        <v>81</v>
      </c>
      <c r="AV958" s="12" t="s">
        <v>81</v>
      </c>
      <c r="AW958" s="12" t="s">
        <v>32</v>
      </c>
      <c r="AX958" s="12" t="s">
        <v>71</v>
      </c>
      <c r="AY958" s="144" t="s">
        <v>131</v>
      </c>
    </row>
    <row r="959" spans="2:65" s="12" customFormat="1" ht="11.25">
      <c r="B959" s="143"/>
      <c r="D959" s="137" t="s">
        <v>145</v>
      </c>
      <c r="E959" s="144" t="s">
        <v>19</v>
      </c>
      <c r="F959" s="145" t="s">
        <v>1284</v>
      </c>
      <c r="H959" s="146">
        <v>2</v>
      </c>
      <c r="I959" s="147"/>
      <c r="L959" s="143"/>
      <c r="M959" s="148"/>
      <c r="T959" s="149"/>
      <c r="AT959" s="144" t="s">
        <v>145</v>
      </c>
      <c r="AU959" s="144" t="s">
        <v>81</v>
      </c>
      <c r="AV959" s="12" t="s">
        <v>81</v>
      </c>
      <c r="AW959" s="12" t="s">
        <v>32</v>
      </c>
      <c r="AX959" s="12" t="s">
        <v>71</v>
      </c>
      <c r="AY959" s="144" t="s">
        <v>131</v>
      </c>
    </row>
    <row r="960" spans="2:65" s="12" customFormat="1" ht="11.25">
      <c r="B960" s="143"/>
      <c r="D960" s="137" t="s">
        <v>145</v>
      </c>
      <c r="E960" s="144" t="s">
        <v>19</v>
      </c>
      <c r="F960" s="145" t="s">
        <v>1268</v>
      </c>
      <c r="H960" s="146">
        <v>1</v>
      </c>
      <c r="I960" s="147"/>
      <c r="L960" s="143"/>
      <c r="M960" s="148"/>
      <c r="T960" s="149"/>
      <c r="AT960" s="144" t="s">
        <v>145</v>
      </c>
      <c r="AU960" s="144" t="s">
        <v>81</v>
      </c>
      <c r="AV960" s="12" t="s">
        <v>81</v>
      </c>
      <c r="AW960" s="12" t="s">
        <v>32</v>
      </c>
      <c r="AX960" s="12" t="s">
        <v>71</v>
      </c>
      <c r="AY960" s="144" t="s">
        <v>131</v>
      </c>
    </row>
    <row r="961" spans="2:65" s="12" customFormat="1" ht="11.25">
      <c r="B961" s="143"/>
      <c r="D961" s="137" t="s">
        <v>145</v>
      </c>
      <c r="E961" s="144" t="s">
        <v>19</v>
      </c>
      <c r="F961" s="145" t="s">
        <v>715</v>
      </c>
      <c r="H961" s="146">
        <v>1</v>
      </c>
      <c r="I961" s="147"/>
      <c r="L961" s="143"/>
      <c r="M961" s="148"/>
      <c r="T961" s="149"/>
      <c r="AT961" s="144" t="s">
        <v>145</v>
      </c>
      <c r="AU961" s="144" t="s">
        <v>81</v>
      </c>
      <c r="AV961" s="12" t="s">
        <v>81</v>
      </c>
      <c r="AW961" s="12" t="s">
        <v>32</v>
      </c>
      <c r="AX961" s="12" t="s">
        <v>71</v>
      </c>
      <c r="AY961" s="144" t="s">
        <v>131</v>
      </c>
    </row>
    <row r="962" spans="2:65" s="12" customFormat="1" ht="11.25">
      <c r="B962" s="143"/>
      <c r="D962" s="137" t="s">
        <v>145</v>
      </c>
      <c r="E962" s="144" t="s">
        <v>19</v>
      </c>
      <c r="F962" s="145" t="s">
        <v>1269</v>
      </c>
      <c r="H962" s="146">
        <v>1</v>
      </c>
      <c r="I962" s="147"/>
      <c r="L962" s="143"/>
      <c r="M962" s="148"/>
      <c r="T962" s="149"/>
      <c r="AT962" s="144" t="s">
        <v>145</v>
      </c>
      <c r="AU962" s="144" t="s">
        <v>81</v>
      </c>
      <c r="AV962" s="12" t="s">
        <v>81</v>
      </c>
      <c r="AW962" s="12" t="s">
        <v>32</v>
      </c>
      <c r="AX962" s="12" t="s">
        <v>71</v>
      </c>
      <c r="AY962" s="144" t="s">
        <v>131</v>
      </c>
    </row>
    <row r="963" spans="2:65" s="12" customFormat="1" ht="11.25">
      <c r="B963" s="143"/>
      <c r="D963" s="137" t="s">
        <v>145</v>
      </c>
      <c r="E963" s="144" t="s">
        <v>19</v>
      </c>
      <c r="F963" s="145" t="s">
        <v>1270</v>
      </c>
      <c r="H963" s="146">
        <v>1</v>
      </c>
      <c r="I963" s="147"/>
      <c r="L963" s="143"/>
      <c r="M963" s="148"/>
      <c r="T963" s="149"/>
      <c r="AT963" s="144" t="s">
        <v>145</v>
      </c>
      <c r="AU963" s="144" t="s">
        <v>81</v>
      </c>
      <c r="AV963" s="12" t="s">
        <v>81</v>
      </c>
      <c r="AW963" s="12" t="s">
        <v>32</v>
      </c>
      <c r="AX963" s="12" t="s">
        <v>71</v>
      </c>
      <c r="AY963" s="144" t="s">
        <v>131</v>
      </c>
    </row>
    <row r="964" spans="2:65" s="12" customFormat="1" ht="11.25">
      <c r="B964" s="143"/>
      <c r="D964" s="137" t="s">
        <v>145</v>
      </c>
      <c r="E964" s="144" t="s">
        <v>19</v>
      </c>
      <c r="F964" s="145" t="s">
        <v>539</v>
      </c>
      <c r="H964" s="146">
        <v>0</v>
      </c>
      <c r="I964" s="147"/>
      <c r="L964" s="143"/>
      <c r="M964" s="148"/>
      <c r="T964" s="149"/>
      <c r="AT964" s="144" t="s">
        <v>145</v>
      </c>
      <c r="AU964" s="144" t="s">
        <v>81</v>
      </c>
      <c r="AV964" s="12" t="s">
        <v>81</v>
      </c>
      <c r="AW964" s="12" t="s">
        <v>32</v>
      </c>
      <c r="AX964" s="12" t="s">
        <v>71</v>
      </c>
      <c r="AY964" s="144" t="s">
        <v>131</v>
      </c>
    </row>
    <row r="965" spans="2:65" s="12" customFormat="1" ht="11.25">
      <c r="B965" s="143"/>
      <c r="D965" s="137" t="s">
        <v>145</v>
      </c>
      <c r="E965" s="144" t="s">
        <v>19</v>
      </c>
      <c r="F965" s="145" t="s">
        <v>540</v>
      </c>
      <c r="H965" s="146">
        <v>0</v>
      </c>
      <c r="I965" s="147"/>
      <c r="L965" s="143"/>
      <c r="M965" s="148"/>
      <c r="T965" s="149"/>
      <c r="AT965" s="144" t="s">
        <v>145</v>
      </c>
      <c r="AU965" s="144" t="s">
        <v>81</v>
      </c>
      <c r="AV965" s="12" t="s">
        <v>81</v>
      </c>
      <c r="AW965" s="12" t="s">
        <v>32</v>
      </c>
      <c r="AX965" s="12" t="s">
        <v>71</v>
      </c>
      <c r="AY965" s="144" t="s">
        <v>131</v>
      </c>
    </row>
    <row r="966" spans="2:65" s="12" customFormat="1" ht="11.25">
      <c r="B966" s="143"/>
      <c r="D966" s="137" t="s">
        <v>145</v>
      </c>
      <c r="E966" s="144" t="s">
        <v>19</v>
      </c>
      <c r="F966" s="145" t="s">
        <v>716</v>
      </c>
      <c r="H966" s="146">
        <v>1</v>
      </c>
      <c r="I966" s="147"/>
      <c r="L966" s="143"/>
      <c r="M966" s="148"/>
      <c r="T966" s="149"/>
      <c r="AT966" s="144" t="s">
        <v>145</v>
      </c>
      <c r="AU966" s="144" t="s">
        <v>81</v>
      </c>
      <c r="AV966" s="12" t="s">
        <v>81</v>
      </c>
      <c r="AW966" s="12" t="s">
        <v>32</v>
      </c>
      <c r="AX966" s="12" t="s">
        <v>71</v>
      </c>
      <c r="AY966" s="144" t="s">
        <v>131</v>
      </c>
    </row>
    <row r="967" spans="2:65" s="12" customFormat="1" ht="11.25">
      <c r="B967" s="143"/>
      <c r="D967" s="137" t="s">
        <v>145</v>
      </c>
      <c r="E967" s="144" t="s">
        <v>19</v>
      </c>
      <c r="F967" s="145" t="s">
        <v>717</v>
      </c>
      <c r="H967" s="146">
        <v>1</v>
      </c>
      <c r="I967" s="147"/>
      <c r="L967" s="143"/>
      <c r="M967" s="148"/>
      <c r="T967" s="149"/>
      <c r="AT967" s="144" t="s">
        <v>145</v>
      </c>
      <c r="AU967" s="144" t="s">
        <v>81</v>
      </c>
      <c r="AV967" s="12" t="s">
        <v>81</v>
      </c>
      <c r="AW967" s="12" t="s">
        <v>32</v>
      </c>
      <c r="AX967" s="12" t="s">
        <v>71</v>
      </c>
      <c r="AY967" s="144" t="s">
        <v>131</v>
      </c>
    </row>
    <row r="968" spans="2:65" s="12" customFormat="1" ht="11.25">
      <c r="B968" s="143"/>
      <c r="D968" s="137" t="s">
        <v>145</v>
      </c>
      <c r="E968" s="144" t="s">
        <v>19</v>
      </c>
      <c r="F968" s="145" t="s">
        <v>1170</v>
      </c>
      <c r="H968" s="146">
        <v>0</v>
      </c>
      <c r="I968" s="147"/>
      <c r="L968" s="143"/>
      <c r="M968" s="148"/>
      <c r="T968" s="149"/>
      <c r="AT968" s="144" t="s">
        <v>145</v>
      </c>
      <c r="AU968" s="144" t="s">
        <v>81</v>
      </c>
      <c r="AV968" s="12" t="s">
        <v>81</v>
      </c>
      <c r="AW968" s="12" t="s">
        <v>32</v>
      </c>
      <c r="AX968" s="12" t="s">
        <v>71</v>
      </c>
      <c r="AY968" s="144" t="s">
        <v>131</v>
      </c>
    </row>
    <row r="969" spans="2:65" s="12" customFormat="1" ht="11.25">
      <c r="B969" s="143"/>
      <c r="D969" s="137" t="s">
        <v>145</v>
      </c>
      <c r="E969" s="144" t="s">
        <v>19</v>
      </c>
      <c r="F969" s="145" t="s">
        <v>1285</v>
      </c>
      <c r="H969" s="146">
        <v>2</v>
      </c>
      <c r="I969" s="147"/>
      <c r="L969" s="143"/>
      <c r="M969" s="148"/>
      <c r="T969" s="149"/>
      <c r="AT969" s="144" t="s">
        <v>145</v>
      </c>
      <c r="AU969" s="144" t="s">
        <v>81</v>
      </c>
      <c r="AV969" s="12" t="s">
        <v>81</v>
      </c>
      <c r="AW969" s="12" t="s">
        <v>32</v>
      </c>
      <c r="AX969" s="12" t="s">
        <v>71</v>
      </c>
      <c r="AY969" s="144" t="s">
        <v>131</v>
      </c>
    </row>
    <row r="970" spans="2:65" s="12" customFormat="1" ht="11.25">
      <c r="B970" s="143"/>
      <c r="D970" s="137" t="s">
        <v>145</v>
      </c>
      <c r="E970" s="144" t="s">
        <v>19</v>
      </c>
      <c r="F970" s="145" t="s">
        <v>523</v>
      </c>
      <c r="H970" s="146">
        <v>0</v>
      </c>
      <c r="I970" s="147"/>
      <c r="L970" s="143"/>
      <c r="M970" s="148"/>
      <c r="T970" s="149"/>
      <c r="AT970" s="144" t="s">
        <v>145</v>
      </c>
      <c r="AU970" s="144" t="s">
        <v>81</v>
      </c>
      <c r="AV970" s="12" t="s">
        <v>81</v>
      </c>
      <c r="AW970" s="12" t="s">
        <v>32</v>
      </c>
      <c r="AX970" s="12" t="s">
        <v>71</v>
      </c>
      <c r="AY970" s="144" t="s">
        <v>131</v>
      </c>
    </row>
    <row r="971" spans="2:65" s="12" customFormat="1" ht="11.25">
      <c r="B971" s="143"/>
      <c r="D971" s="137" t="s">
        <v>145</v>
      </c>
      <c r="E971" s="144" t="s">
        <v>19</v>
      </c>
      <c r="F971" s="145" t="s">
        <v>545</v>
      </c>
      <c r="H971" s="146">
        <v>0</v>
      </c>
      <c r="I971" s="147"/>
      <c r="L971" s="143"/>
      <c r="M971" s="148"/>
      <c r="T971" s="149"/>
      <c r="AT971" s="144" t="s">
        <v>145</v>
      </c>
      <c r="AU971" s="144" t="s">
        <v>81</v>
      </c>
      <c r="AV971" s="12" t="s">
        <v>81</v>
      </c>
      <c r="AW971" s="12" t="s">
        <v>32</v>
      </c>
      <c r="AX971" s="12" t="s">
        <v>71</v>
      </c>
      <c r="AY971" s="144" t="s">
        <v>131</v>
      </c>
    </row>
    <row r="972" spans="2:65" s="12" customFormat="1" ht="11.25">
      <c r="B972" s="143"/>
      <c r="D972" s="137" t="s">
        <v>145</v>
      </c>
      <c r="E972" s="144" t="s">
        <v>19</v>
      </c>
      <c r="F972" s="145" t="s">
        <v>1218</v>
      </c>
      <c r="H972" s="146">
        <v>0</v>
      </c>
      <c r="I972" s="147"/>
      <c r="L972" s="143"/>
      <c r="M972" s="148"/>
      <c r="T972" s="149"/>
      <c r="AT972" s="144" t="s">
        <v>145</v>
      </c>
      <c r="AU972" s="144" t="s">
        <v>81</v>
      </c>
      <c r="AV972" s="12" t="s">
        <v>81</v>
      </c>
      <c r="AW972" s="12" t="s">
        <v>32</v>
      </c>
      <c r="AX972" s="12" t="s">
        <v>71</v>
      </c>
      <c r="AY972" s="144" t="s">
        <v>131</v>
      </c>
    </row>
    <row r="973" spans="2:65" s="12" customFormat="1" ht="11.25">
      <c r="B973" s="143"/>
      <c r="D973" s="137" t="s">
        <v>145</v>
      </c>
      <c r="E973" s="144" t="s">
        <v>19</v>
      </c>
      <c r="F973" s="145" t="s">
        <v>1286</v>
      </c>
      <c r="H973" s="146">
        <v>3</v>
      </c>
      <c r="I973" s="147"/>
      <c r="L973" s="143"/>
      <c r="M973" s="148"/>
      <c r="T973" s="149"/>
      <c r="AT973" s="144" t="s">
        <v>145</v>
      </c>
      <c r="AU973" s="144" t="s">
        <v>81</v>
      </c>
      <c r="AV973" s="12" t="s">
        <v>81</v>
      </c>
      <c r="AW973" s="12" t="s">
        <v>32</v>
      </c>
      <c r="AX973" s="12" t="s">
        <v>71</v>
      </c>
      <c r="AY973" s="144" t="s">
        <v>131</v>
      </c>
    </row>
    <row r="974" spans="2:65" s="12" customFormat="1" ht="11.25">
      <c r="B974" s="143"/>
      <c r="D974" s="137" t="s">
        <v>145</v>
      </c>
      <c r="E974" s="144" t="s">
        <v>19</v>
      </c>
      <c r="F974" s="145" t="s">
        <v>527</v>
      </c>
      <c r="H974" s="146">
        <v>0</v>
      </c>
      <c r="I974" s="147"/>
      <c r="L974" s="143"/>
      <c r="M974" s="148"/>
      <c r="T974" s="149"/>
      <c r="AT974" s="144" t="s">
        <v>145</v>
      </c>
      <c r="AU974" s="144" t="s">
        <v>81</v>
      </c>
      <c r="AV974" s="12" t="s">
        <v>81</v>
      </c>
      <c r="AW974" s="12" t="s">
        <v>32</v>
      </c>
      <c r="AX974" s="12" t="s">
        <v>71</v>
      </c>
      <c r="AY974" s="144" t="s">
        <v>131</v>
      </c>
    </row>
    <row r="975" spans="2:65" s="13" customFormat="1" ht="11.25">
      <c r="B975" s="150"/>
      <c r="D975" s="137" t="s">
        <v>145</v>
      </c>
      <c r="E975" s="151" t="s">
        <v>19</v>
      </c>
      <c r="F975" s="152" t="s">
        <v>168</v>
      </c>
      <c r="H975" s="153">
        <v>14</v>
      </c>
      <c r="I975" s="154"/>
      <c r="L975" s="150"/>
      <c r="M975" s="155"/>
      <c r="T975" s="156"/>
      <c r="AT975" s="151" t="s">
        <v>145</v>
      </c>
      <c r="AU975" s="151" t="s">
        <v>81</v>
      </c>
      <c r="AV975" s="13" t="s">
        <v>139</v>
      </c>
      <c r="AW975" s="13" t="s">
        <v>32</v>
      </c>
      <c r="AX975" s="13" t="s">
        <v>79</v>
      </c>
      <c r="AY975" s="151" t="s">
        <v>131</v>
      </c>
    </row>
    <row r="976" spans="2:65" s="1" customFormat="1" ht="16.5" customHeight="1">
      <c r="B976" s="33"/>
      <c r="C976" s="124" t="s">
        <v>1287</v>
      </c>
      <c r="D976" s="124" t="s">
        <v>134</v>
      </c>
      <c r="E976" s="125" t="s">
        <v>1288</v>
      </c>
      <c r="F976" s="126" t="s">
        <v>1289</v>
      </c>
      <c r="G976" s="127" t="s">
        <v>208</v>
      </c>
      <c r="H976" s="128">
        <v>80</v>
      </c>
      <c r="I976" s="129"/>
      <c r="J976" s="130">
        <f>ROUND(I976*H976,2)</f>
        <v>0</v>
      </c>
      <c r="K976" s="126" t="s">
        <v>138</v>
      </c>
      <c r="L976" s="33"/>
      <c r="M976" s="131" t="s">
        <v>19</v>
      </c>
      <c r="N976" s="132" t="s">
        <v>42</v>
      </c>
      <c r="P976" s="133">
        <f>O976*H976</f>
        <v>0</v>
      </c>
      <c r="Q976" s="133">
        <v>9.0000000000000006E-5</v>
      </c>
      <c r="R976" s="133">
        <f>Q976*H976</f>
        <v>7.2000000000000007E-3</v>
      </c>
      <c r="S976" s="133">
        <v>0</v>
      </c>
      <c r="T976" s="134">
        <f>S976*H976</f>
        <v>0</v>
      </c>
      <c r="AR976" s="135" t="s">
        <v>274</v>
      </c>
      <c r="AT976" s="135" t="s">
        <v>134</v>
      </c>
      <c r="AU976" s="135" t="s">
        <v>81</v>
      </c>
      <c r="AY976" s="18" t="s">
        <v>131</v>
      </c>
      <c r="BE976" s="136">
        <f>IF(N976="základní",J976,0)</f>
        <v>0</v>
      </c>
      <c r="BF976" s="136">
        <f>IF(N976="snížená",J976,0)</f>
        <v>0</v>
      </c>
      <c r="BG976" s="136">
        <f>IF(N976="zákl. přenesená",J976,0)</f>
        <v>0</v>
      </c>
      <c r="BH976" s="136">
        <f>IF(N976="sníž. přenesená",J976,0)</f>
        <v>0</v>
      </c>
      <c r="BI976" s="136">
        <f>IF(N976="nulová",J976,0)</f>
        <v>0</v>
      </c>
      <c r="BJ976" s="18" t="s">
        <v>79</v>
      </c>
      <c r="BK976" s="136">
        <f>ROUND(I976*H976,2)</f>
        <v>0</v>
      </c>
      <c r="BL976" s="18" t="s">
        <v>274</v>
      </c>
      <c r="BM976" s="135" t="s">
        <v>1290</v>
      </c>
    </row>
    <row r="977" spans="2:65" s="1" customFormat="1" ht="11.25">
      <c r="B977" s="33"/>
      <c r="D977" s="137" t="s">
        <v>141</v>
      </c>
      <c r="F977" s="138" t="s">
        <v>1291</v>
      </c>
      <c r="I977" s="139"/>
      <c r="L977" s="33"/>
      <c r="M977" s="140"/>
      <c r="T977" s="54"/>
      <c r="AT977" s="18" t="s">
        <v>141</v>
      </c>
      <c r="AU977" s="18" t="s">
        <v>81</v>
      </c>
    </row>
    <row r="978" spans="2:65" s="1" customFormat="1" ht="11.25">
      <c r="B978" s="33"/>
      <c r="D978" s="141" t="s">
        <v>143</v>
      </c>
      <c r="F978" s="142" t="s">
        <v>1292</v>
      </c>
      <c r="I978" s="139"/>
      <c r="L978" s="33"/>
      <c r="M978" s="140"/>
      <c r="T978" s="54"/>
      <c r="AT978" s="18" t="s">
        <v>143</v>
      </c>
      <c r="AU978" s="18" t="s">
        <v>81</v>
      </c>
    </row>
    <row r="979" spans="2:65" s="1" customFormat="1" ht="16.5" customHeight="1">
      <c r="B979" s="33"/>
      <c r="C979" s="124" t="s">
        <v>1293</v>
      </c>
      <c r="D979" s="124" t="s">
        <v>134</v>
      </c>
      <c r="E979" s="125" t="s">
        <v>1294</v>
      </c>
      <c r="F979" s="126" t="s">
        <v>1295</v>
      </c>
      <c r="G979" s="127" t="s">
        <v>208</v>
      </c>
      <c r="H979" s="128">
        <v>80</v>
      </c>
      <c r="I979" s="129"/>
      <c r="J979" s="130">
        <f>ROUND(I979*H979,2)</f>
        <v>0</v>
      </c>
      <c r="K979" s="126" t="s">
        <v>138</v>
      </c>
      <c r="L979" s="33"/>
      <c r="M979" s="131" t="s">
        <v>19</v>
      </c>
      <c r="N979" s="132" t="s">
        <v>42</v>
      </c>
      <c r="P979" s="133">
        <f>O979*H979</f>
        <v>0</v>
      </c>
      <c r="Q979" s="133">
        <v>0</v>
      </c>
      <c r="R979" s="133">
        <f>Q979*H979</f>
        <v>0</v>
      </c>
      <c r="S979" s="133">
        <v>0</v>
      </c>
      <c r="T979" s="134">
        <f>S979*H979</f>
        <v>0</v>
      </c>
      <c r="AR979" s="135" t="s">
        <v>274</v>
      </c>
      <c r="AT979" s="135" t="s">
        <v>134</v>
      </c>
      <c r="AU979" s="135" t="s">
        <v>81</v>
      </c>
      <c r="AY979" s="18" t="s">
        <v>131</v>
      </c>
      <c r="BE979" s="136">
        <f>IF(N979="základní",J979,0)</f>
        <v>0</v>
      </c>
      <c r="BF979" s="136">
        <f>IF(N979="snížená",J979,0)</f>
        <v>0</v>
      </c>
      <c r="BG979" s="136">
        <f>IF(N979="zákl. přenesená",J979,0)</f>
        <v>0</v>
      </c>
      <c r="BH979" s="136">
        <f>IF(N979="sníž. přenesená",J979,0)</f>
        <v>0</v>
      </c>
      <c r="BI979" s="136">
        <f>IF(N979="nulová",J979,0)</f>
        <v>0</v>
      </c>
      <c r="BJ979" s="18" t="s">
        <v>79</v>
      </c>
      <c r="BK979" s="136">
        <f>ROUND(I979*H979,2)</f>
        <v>0</v>
      </c>
      <c r="BL979" s="18" t="s">
        <v>274</v>
      </c>
      <c r="BM979" s="135" t="s">
        <v>1296</v>
      </c>
    </row>
    <row r="980" spans="2:65" s="1" customFormat="1" ht="11.25">
      <c r="B980" s="33"/>
      <c r="D980" s="137" t="s">
        <v>141</v>
      </c>
      <c r="F980" s="138" t="s">
        <v>1297</v>
      </c>
      <c r="I980" s="139"/>
      <c r="L980" s="33"/>
      <c r="M980" s="140"/>
      <c r="T980" s="54"/>
      <c r="AT980" s="18" t="s">
        <v>141</v>
      </c>
      <c r="AU980" s="18" t="s">
        <v>81</v>
      </c>
    </row>
    <row r="981" spans="2:65" s="1" customFormat="1" ht="11.25">
      <c r="B981" s="33"/>
      <c r="D981" s="141" t="s">
        <v>143</v>
      </c>
      <c r="F981" s="142" t="s">
        <v>1298</v>
      </c>
      <c r="I981" s="139"/>
      <c r="L981" s="33"/>
      <c r="M981" s="140"/>
      <c r="T981" s="54"/>
      <c r="AT981" s="18" t="s">
        <v>143</v>
      </c>
      <c r="AU981" s="18" t="s">
        <v>81</v>
      </c>
    </row>
    <row r="982" spans="2:65" s="1" customFormat="1" ht="24.2" customHeight="1">
      <c r="B982" s="33"/>
      <c r="C982" s="124" t="s">
        <v>1299</v>
      </c>
      <c r="D982" s="124" t="s">
        <v>134</v>
      </c>
      <c r="E982" s="125" t="s">
        <v>1300</v>
      </c>
      <c r="F982" s="126" t="s">
        <v>1301</v>
      </c>
      <c r="G982" s="127" t="s">
        <v>137</v>
      </c>
      <c r="H982" s="128">
        <v>4.282</v>
      </c>
      <c r="I982" s="129"/>
      <c r="J982" s="130">
        <f>ROUND(I982*H982,2)</f>
        <v>0</v>
      </c>
      <c r="K982" s="126" t="s">
        <v>138</v>
      </c>
      <c r="L982" s="33"/>
      <c r="M982" s="131" t="s">
        <v>19</v>
      </c>
      <c r="N982" s="132" t="s">
        <v>42</v>
      </c>
      <c r="P982" s="133">
        <f>O982*H982</f>
        <v>0</v>
      </c>
      <c r="Q982" s="133">
        <v>0</v>
      </c>
      <c r="R982" s="133">
        <f>Q982*H982</f>
        <v>0</v>
      </c>
      <c r="S982" s="133">
        <v>0</v>
      </c>
      <c r="T982" s="134">
        <f>S982*H982</f>
        <v>0</v>
      </c>
      <c r="AR982" s="135" t="s">
        <v>274</v>
      </c>
      <c r="AT982" s="135" t="s">
        <v>134</v>
      </c>
      <c r="AU982" s="135" t="s">
        <v>81</v>
      </c>
      <c r="AY982" s="18" t="s">
        <v>131</v>
      </c>
      <c r="BE982" s="136">
        <f>IF(N982="základní",J982,0)</f>
        <v>0</v>
      </c>
      <c r="BF982" s="136">
        <f>IF(N982="snížená",J982,0)</f>
        <v>0</v>
      </c>
      <c r="BG982" s="136">
        <f>IF(N982="zákl. přenesená",J982,0)</f>
        <v>0</v>
      </c>
      <c r="BH982" s="136">
        <f>IF(N982="sníž. přenesená",J982,0)</f>
        <v>0</v>
      </c>
      <c r="BI982" s="136">
        <f>IF(N982="nulová",J982,0)</f>
        <v>0</v>
      </c>
      <c r="BJ982" s="18" t="s">
        <v>79</v>
      </c>
      <c r="BK982" s="136">
        <f>ROUND(I982*H982,2)</f>
        <v>0</v>
      </c>
      <c r="BL982" s="18" t="s">
        <v>274</v>
      </c>
      <c r="BM982" s="135" t="s">
        <v>1302</v>
      </c>
    </row>
    <row r="983" spans="2:65" s="1" customFormat="1" ht="29.25">
      <c r="B983" s="33"/>
      <c r="D983" s="137" t="s">
        <v>141</v>
      </c>
      <c r="F983" s="138" t="s">
        <v>1303</v>
      </c>
      <c r="I983" s="139"/>
      <c r="L983" s="33"/>
      <c r="M983" s="140"/>
      <c r="T983" s="54"/>
      <c r="AT983" s="18" t="s">
        <v>141</v>
      </c>
      <c r="AU983" s="18" t="s">
        <v>81</v>
      </c>
    </row>
    <row r="984" spans="2:65" s="1" customFormat="1" ht="11.25">
      <c r="B984" s="33"/>
      <c r="D984" s="141" t="s">
        <v>143</v>
      </c>
      <c r="F984" s="142" t="s">
        <v>1304</v>
      </c>
      <c r="I984" s="139"/>
      <c r="L984" s="33"/>
      <c r="M984" s="140"/>
      <c r="T984" s="54"/>
      <c r="AT984" s="18" t="s">
        <v>143</v>
      </c>
      <c r="AU984" s="18" t="s">
        <v>81</v>
      </c>
    </row>
    <row r="985" spans="2:65" s="11" customFormat="1" ht="22.9" customHeight="1">
      <c r="B985" s="112"/>
      <c r="D985" s="113" t="s">
        <v>70</v>
      </c>
      <c r="E985" s="122" t="s">
        <v>1305</v>
      </c>
      <c r="F985" s="122" t="s">
        <v>1306</v>
      </c>
      <c r="I985" s="115"/>
      <c r="J985" s="123">
        <f>BK985</f>
        <v>0</v>
      </c>
      <c r="L985" s="112"/>
      <c r="M985" s="117"/>
      <c r="P985" s="118">
        <f>SUM(P986:P1010)</f>
        <v>0</v>
      </c>
      <c r="R985" s="118">
        <f>SUM(R986:R1010)</f>
        <v>7.5387000000000006E-3</v>
      </c>
      <c r="T985" s="119">
        <f>SUM(T986:T1010)</f>
        <v>0</v>
      </c>
      <c r="AR985" s="113" t="s">
        <v>81</v>
      </c>
      <c r="AT985" s="120" t="s">
        <v>70</v>
      </c>
      <c r="AU985" s="120" t="s">
        <v>79</v>
      </c>
      <c r="AY985" s="113" t="s">
        <v>131</v>
      </c>
      <c r="BK985" s="121">
        <f>SUM(BK986:BK1010)</f>
        <v>0</v>
      </c>
    </row>
    <row r="986" spans="2:65" s="1" customFormat="1" ht="24.2" customHeight="1">
      <c r="B986" s="33"/>
      <c r="C986" s="124" t="s">
        <v>1307</v>
      </c>
      <c r="D986" s="124" t="s">
        <v>134</v>
      </c>
      <c r="E986" s="125" t="s">
        <v>1308</v>
      </c>
      <c r="F986" s="126" t="s">
        <v>1309</v>
      </c>
      <c r="G986" s="127" t="s">
        <v>156</v>
      </c>
      <c r="H986" s="128">
        <v>24.585000000000001</v>
      </c>
      <c r="I986" s="129"/>
      <c r="J986" s="130">
        <f>ROUND(I986*H986,2)</f>
        <v>0</v>
      </c>
      <c r="K986" s="126" t="s">
        <v>138</v>
      </c>
      <c r="L986" s="33"/>
      <c r="M986" s="131" t="s">
        <v>19</v>
      </c>
      <c r="N986" s="132" t="s">
        <v>42</v>
      </c>
      <c r="P986" s="133">
        <f>O986*H986</f>
        <v>0</v>
      </c>
      <c r="Q986" s="133">
        <v>8.0000000000000007E-5</v>
      </c>
      <c r="R986" s="133">
        <f>Q986*H986</f>
        <v>1.9668000000000003E-3</v>
      </c>
      <c r="S986" s="133">
        <v>0</v>
      </c>
      <c r="T986" s="134">
        <f>S986*H986</f>
        <v>0</v>
      </c>
      <c r="AR986" s="135" t="s">
        <v>274</v>
      </c>
      <c r="AT986" s="135" t="s">
        <v>134</v>
      </c>
      <c r="AU986" s="135" t="s">
        <v>81</v>
      </c>
      <c r="AY986" s="18" t="s">
        <v>131</v>
      </c>
      <c r="BE986" s="136">
        <f>IF(N986="základní",J986,0)</f>
        <v>0</v>
      </c>
      <c r="BF986" s="136">
        <f>IF(N986="snížená",J986,0)</f>
        <v>0</v>
      </c>
      <c r="BG986" s="136">
        <f>IF(N986="zákl. přenesená",J986,0)</f>
        <v>0</v>
      </c>
      <c r="BH986" s="136">
        <f>IF(N986="sníž. přenesená",J986,0)</f>
        <v>0</v>
      </c>
      <c r="BI986" s="136">
        <f>IF(N986="nulová",J986,0)</f>
        <v>0</v>
      </c>
      <c r="BJ986" s="18" t="s">
        <v>79</v>
      </c>
      <c r="BK986" s="136">
        <f>ROUND(I986*H986,2)</f>
        <v>0</v>
      </c>
      <c r="BL986" s="18" t="s">
        <v>274</v>
      </c>
      <c r="BM986" s="135" t="s">
        <v>1310</v>
      </c>
    </row>
    <row r="987" spans="2:65" s="1" customFormat="1" ht="19.5">
      <c r="B987" s="33"/>
      <c r="D987" s="137" t="s">
        <v>141</v>
      </c>
      <c r="F987" s="138" t="s">
        <v>1311</v>
      </c>
      <c r="I987" s="139"/>
      <c r="L987" s="33"/>
      <c r="M987" s="140"/>
      <c r="T987" s="54"/>
      <c r="AT987" s="18" t="s">
        <v>141</v>
      </c>
      <c r="AU987" s="18" t="s">
        <v>81</v>
      </c>
    </row>
    <row r="988" spans="2:65" s="1" customFormat="1" ht="11.25">
      <c r="B988" s="33"/>
      <c r="D988" s="141" t="s">
        <v>143</v>
      </c>
      <c r="F988" s="142" t="s">
        <v>1312</v>
      </c>
      <c r="I988" s="139"/>
      <c r="L988" s="33"/>
      <c r="M988" s="140"/>
      <c r="T988" s="54"/>
      <c r="AT988" s="18" t="s">
        <v>143</v>
      </c>
      <c r="AU988" s="18" t="s">
        <v>81</v>
      </c>
    </row>
    <row r="989" spans="2:65" s="14" customFormat="1" ht="11.25">
      <c r="B989" s="157"/>
      <c r="D989" s="137" t="s">
        <v>145</v>
      </c>
      <c r="E989" s="158" t="s">
        <v>19</v>
      </c>
      <c r="F989" s="159" t="s">
        <v>1313</v>
      </c>
      <c r="H989" s="158" t="s">
        <v>19</v>
      </c>
      <c r="I989" s="160"/>
      <c r="L989" s="157"/>
      <c r="M989" s="161"/>
      <c r="T989" s="162"/>
      <c r="AT989" s="158" t="s">
        <v>145</v>
      </c>
      <c r="AU989" s="158" t="s">
        <v>81</v>
      </c>
      <c r="AV989" s="14" t="s">
        <v>79</v>
      </c>
      <c r="AW989" s="14" t="s">
        <v>32</v>
      </c>
      <c r="AX989" s="14" t="s">
        <v>71</v>
      </c>
      <c r="AY989" s="158" t="s">
        <v>131</v>
      </c>
    </row>
    <row r="990" spans="2:65" s="12" customFormat="1" ht="11.25">
      <c r="B990" s="143"/>
      <c r="D990" s="137" t="s">
        <v>145</v>
      </c>
      <c r="E990" s="144" t="s">
        <v>19</v>
      </c>
      <c r="F990" s="145" t="s">
        <v>1314</v>
      </c>
      <c r="H990" s="146">
        <v>3.45</v>
      </c>
      <c r="I990" s="147"/>
      <c r="L990" s="143"/>
      <c r="M990" s="148"/>
      <c r="T990" s="149"/>
      <c r="AT990" s="144" t="s">
        <v>145</v>
      </c>
      <c r="AU990" s="144" t="s">
        <v>81</v>
      </c>
      <c r="AV990" s="12" t="s">
        <v>81</v>
      </c>
      <c r="AW990" s="12" t="s">
        <v>32</v>
      </c>
      <c r="AX990" s="12" t="s">
        <v>71</v>
      </c>
      <c r="AY990" s="144" t="s">
        <v>131</v>
      </c>
    </row>
    <row r="991" spans="2:65" s="12" customFormat="1" ht="11.25">
      <c r="B991" s="143"/>
      <c r="D991" s="137" t="s">
        <v>145</v>
      </c>
      <c r="E991" s="144" t="s">
        <v>19</v>
      </c>
      <c r="F991" s="145" t="s">
        <v>1315</v>
      </c>
      <c r="H991" s="146">
        <v>7.05</v>
      </c>
      <c r="I991" s="147"/>
      <c r="L991" s="143"/>
      <c r="M991" s="148"/>
      <c r="T991" s="149"/>
      <c r="AT991" s="144" t="s">
        <v>145</v>
      </c>
      <c r="AU991" s="144" t="s">
        <v>81</v>
      </c>
      <c r="AV991" s="12" t="s">
        <v>81</v>
      </c>
      <c r="AW991" s="12" t="s">
        <v>32</v>
      </c>
      <c r="AX991" s="12" t="s">
        <v>71</v>
      </c>
      <c r="AY991" s="144" t="s">
        <v>131</v>
      </c>
    </row>
    <row r="992" spans="2:65" s="12" customFormat="1" ht="11.25">
      <c r="B992" s="143"/>
      <c r="D992" s="137" t="s">
        <v>145</v>
      </c>
      <c r="E992" s="144" t="s">
        <v>19</v>
      </c>
      <c r="F992" s="145" t="s">
        <v>1316</v>
      </c>
      <c r="H992" s="146">
        <v>10.8</v>
      </c>
      <c r="I992" s="147"/>
      <c r="L992" s="143"/>
      <c r="M992" s="148"/>
      <c r="T992" s="149"/>
      <c r="AT992" s="144" t="s">
        <v>145</v>
      </c>
      <c r="AU992" s="144" t="s">
        <v>81</v>
      </c>
      <c r="AV992" s="12" t="s">
        <v>81</v>
      </c>
      <c r="AW992" s="12" t="s">
        <v>32</v>
      </c>
      <c r="AX992" s="12" t="s">
        <v>71</v>
      </c>
      <c r="AY992" s="144" t="s">
        <v>131</v>
      </c>
    </row>
    <row r="993" spans="2:65" s="15" customFormat="1" ht="11.25">
      <c r="B993" s="163"/>
      <c r="D993" s="137" t="s">
        <v>145</v>
      </c>
      <c r="E993" s="164" t="s">
        <v>19</v>
      </c>
      <c r="F993" s="165" t="s">
        <v>240</v>
      </c>
      <c r="H993" s="166">
        <v>21.3</v>
      </c>
      <c r="I993" s="167"/>
      <c r="L993" s="163"/>
      <c r="M993" s="168"/>
      <c r="T993" s="169"/>
      <c r="AT993" s="164" t="s">
        <v>145</v>
      </c>
      <c r="AU993" s="164" t="s">
        <v>81</v>
      </c>
      <c r="AV993" s="15" t="s">
        <v>132</v>
      </c>
      <c r="AW993" s="15" t="s">
        <v>32</v>
      </c>
      <c r="AX993" s="15" t="s">
        <v>71</v>
      </c>
      <c r="AY993" s="164" t="s">
        <v>131</v>
      </c>
    </row>
    <row r="994" spans="2:65" s="12" customFormat="1" ht="22.5">
      <c r="B994" s="143"/>
      <c r="D994" s="137" t="s">
        <v>145</v>
      </c>
      <c r="E994" s="144" t="s">
        <v>19</v>
      </c>
      <c r="F994" s="145" t="s">
        <v>1317</v>
      </c>
      <c r="H994" s="146">
        <v>3.2850000000000001</v>
      </c>
      <c r="I994" s="147"/>
      <c r="L994" s="143"/>
      <c r="M994" s="148"/>
      <c r="T994" s="149"/>
      <c r="AT994" s="144" t="s">
        <v>145</v>
      </c>
      <c r="AU994" s="144" t="s">
        <v>81</v>
      </c>
      <c r="AV994" s="12" t="s">
        <v>81</v>
      </c>
      <c r="AW994" s="12" t="s">
        <v>32</v>
      </c>
      <c r="AX994" s="12" t="s">
        <v>71</v>
      </c>
      <c r="AY994" s="144" t="s">
        <v>131</v>
      </c>
    </row>
    <row r="995" spans="2:65" s="15" customFormat="1" ht="11.25">
      <c r="B995" s="163"/>
      <c r="D995" s="137" t="s">
        <v>145</v>
      </c>
      <c r="E995" s="164" t="s">
        <v>19</v>
      </c>
      <c r="F995" s="165" t="s">
        <v>240</v>
      </c>
      <c r="H995" s="166">
        <v>3.2850000000000001</v>
      </c>
      <c r="I995" s="167"/>
      <c r="L995" s="163"/>
      <c r="M995" s="168"/>
      <c r="T995" s="169"/>
      <c r="AT995" s="164" t="s">
        <v>145</v>
      </c>
      <c r="AU995" s="164" t="s">
        <v>81</v>
      </c>
      <c r="AV995" s="15" t="s">
        <v>132</v>
      </c>
      <c r="AW995" s="15" t="s">
        <v>32</v>
      </c>
      <c r="AX995" s="15" t="s">
        <v>71</v>
      </c>
      <c r="AY995" s="164" t="s">
        <v>131</v>
      </c>
    </row>
    <row r="996" spans="2:65" s="13" customFormat="1" ht="11.25">
      <c r="B996" s="150"/>
      <c r="D996" s="137" t="s">
        <v>145</v>
      </c>
      <c r="E996" s="151" t="s">
        <v>19</v>
      </c>
      <c r="F996" s="152" t="s">
        <v>168</v>
      </c>
      <c r="H996" s="153">
        <v>24.585000000000001</v>
      </c>
      <c r="I996" s="154"/>
      <c r="L996" s="150"/>
      <c r="M996" s="155"/>
      <c r="T996" s="156"/>
      <c r="AT996" s="151" t="s">
        <v>145</v>
      </c>
      <c r="AU996" s="151" t="s">
        <v>81</v>
      </c>
      <c r="AV996" s="13" t="s">
        <v>139</v>
      </c>
      <c r="AW996" s="13" t="s">
        <v>32</v>
      </c>
      <c r="AX996" s="13" t="s">
        <v>79</v>
      </c>
      <c r="AY996" s="151" t="s">
        <v>131</v>
      </c>
    </row>
    <row r="997" spans="2:65" s="1" customFormat="1" ht="24.2" customHeight="1">
      <c r="B997" s="33"/>
      <c r="C997" s="124" t="s">
        <v>1318</v>
      </c>
      <c r="D997" s="124" t="s">
        <v>134</v>
      </c>
      <c r="E997" s="125" t="s">
        <v>1319</v>
      </c>
      <c r="F997" s="126" t="s">
        <v>1320</v>
      </c>
      <c r="G997" s="127" t="s">
        <v>156</v>
      </c>
      <c r="H997" s="128">
        <v>3.2850000000000001</v>
      </c>
      <c r="I997" s="129"/>
      <c r="J997" s="130">
        <f>ROUND(I997*H997,2)</f>
        <v>0</v>
      </c>
      <c r="K997" s="126" t="s">
        <v>138</v>
      </c>
      <c r="L997" s="33"/>
      <c r="M997" s="131" t="s">
        <v>19</v>
      </c>
      <c r="N997" s="132" t="s">
        <v>42</v>
      </c>
      <c r="P997" s="133">
        <f>O997*H997</f>
        <v>0</v>
      </c>
      <c r="Q997" s="133">
        <v>1.3999999999999999E-4</v>
      </c>
      <c r="R997" s="133">
        <f>Q997*H997</f>
        <v>4.5989999999999996E-4</v>
      </c>
      <c r="S997" s="133">
        <v>0</v>
      </c>
      <c r="T997" s="134">
        <f>S997*H997</f>
        <v>0</v>
      </c>
      <c r="AR997" s="135" t="s">
        <v>274</v>
      </c>
      <c r="AT997" s="135" t="s">
        <v>134</v>
      </c>
      <c r="AU997" s="135" t="s">
        <v>81</v>
      </c>
      <c r="AY997" s="18" t="s">
        <v>131</v>
      </c>
      <c r="BE997" s="136">
        <f>IF(N997="základní",J997,0)</f>
        <v>0</v>
      </c>
      <c r="BF997" s="136">
        <f>IF(N997="snížená",J997,0)</f>
        <v>0</v>
      </c>
      <c r="BG997" s="136">
        <f>IF(N997="zákl. přenesená",J997,0)</f>
        <v>0</v>
      </c>
      <c r="BH997" s="136">
        <f>IF(N997="sníž. přenesená",J997,0)</f>
        <v>0</v>
      </c>
      <c r="BI997" s="136">
        <f>IF(N997="nulová",J997,0)</f>
        <v>0</v>
      </c>
      <c r="BJ997" s="18" t="s">
        <v>79</v>
      </c>
      <c r="BK997" s="136">
        <f>ROUND(I997*H997,2)</f>
        <v>0</v>
      </c>
      <c r="BL997" s="18" t="s">
        <v>274</v>
      </c>
      <c r="BM997" s="135" t="s">
        <v>1321</v>
      </c>
    </row>
    <row r="998" spans="2:65" s="1" customFormat="1" ht="19.5">
      <c r="B998" s="33"/>
      <c r="D998" s="137" t="s">
        <v>141</v>
      </c>
      <c r="F998" s="138" t="s">
        <v>1322</v>
      </c>
      <c r="I998" s="139"/>
      <c r="L998" s="33"/>
      <c r="M998" s="140"/>
      <c r="T998" s="54"/>
      <c r="AT998" s="18" t="s">
        <v>141</v>
      </c>
      <c r="AU998" s="18" t="s">
        <v>81</v>
      </c>
    </row>
    <row r="999" spans="2:65" s="1" customFormat="1" ht="11.25">
      <c r="B999" s="33"/>
      <c r="D999" s="141" t="s">
        <v>143</v>
      </c>
      <c r="F999" s="142" t="s">
        <v>1323</v>
      </c>
      <c r="I999" s="139"/>
      <c r="L999" s="33"/>
      <c r="M999" s="140"/>
      <c r="T999" s="54"/>
      <c r="AT999" s="18" t="s">
        <v>143</v>
      </c>
      <c r="AU999" s="18" t="s">
        <v>81</v>
      </c>
    </row>
    <row r="1000" spans="2:65" s="12" customFormat="1" ht="22.5">
      <c r="B1000" s="143"/>
      <c r="D1000" s="137" t="s">
        <v>145</v>
      </c>
      <c r="E1000" s="144" t="s">
        <v>19</v>
      </c>
      <c r="F1000" s="145" t="s">
        <v>1317</v>
      </c>
      <c r="H1000" s="146">
        <v>3.2850000000000001</v>
      </c>
      <c r="I1000" s="147"/>
      <c r="L1000" s="143"/>
      <c r="M1000" s="148"/>
      <c r="T1000" s="149"/>
      <c r="AT1000" s="144" t="s">
        <v>145</v>
      </c>
      <c r="AU1000" s="144" t="s">
        <v>81</v>
      </c>
      <c r="AV1000" s="12" t="s">
        <v>81</v>
      </c>
      <c r="AW1000" s="12" t="s">
        <v>32</v>
      </c>
      <c r="AX1000" s="12" t="s">
        <v>79</v>
      </c>
      <c r="AY1000" s="144" t="s">
        <v>131</v>
      </c>
    </row>
    <row r="1001" spans="2:65" s="1" customFormat="1" ht="24.2" customHeight="1">
      <c r="B1001" s="33"/>
      <c r="C1001" s="124" t="s">
        <v>1324</v>
      </c>
      <c r="D1001" s="124" t="s">
        <v>134</v>
      </c>
      <c r="E1001" s="125" t="s">
        <v>1325</v>
      </c>
      <c r="F1001" s="126" t="s">
        <v>1326</v>
      </c>
      <c r="G1001" s="127" t="s">
        <v>156</v>
      </c>
      <c r="H1001" s="128">
        <v>42.6</v>
      </c>
      <c r="I1001" s="129"/>
      <c r="J1001" s="130">
        <f>ROUND(I1001*H1001,2)</f>
        <v>0</v>
      </c>
      <c r="K1001" s="126" t="s">
        <v>138</v>
      </c>
      <c r="L1001" s="33"/>
      <c r="M1001" s="131" t="s">
        <v>19</v>
      </c>
      <c r="N1001" s="132" t="s">
        <v>42</v>
      </c>
      <c r="P1001" s="133">
        <f>O1001*H1001</f>
        <v>0</v>
      </c>
      <c r="Q1001" s="133">
        <v>1.2E-4</v>
      </c>
      <c r="R1001" s="133">
        <f>Q1001*H1001</f>
        <v>5.1120000000000002E-3</v>
      </c>
      <c r="S1001" s="133">
        <v>0</v>
      </c>
      <c r="T1001" s="134">
        <f>S1001*H1001</f>
        <v>0</v>
      </c>
      <c r="AR1001" s="135" t="s">
        <v>274</v>
      </c>
      <c r="AT1001" s="135" t="s">
        <v>134</v>
      </c>
      <c r="AU1001" s="135" t="s">
        <v>81</v>
      </c>
      <c r="AY1001" s="18" t="s">
        <v>131</v>
      </c>
      <c r="BE1001" s="136">
        <f>IF(N1001="základní",J1001,0)</f>
        <v>0</v>
      </c>
      <c r="BF1001" s="136">
        <f>IF(N1001="snížená",J1001,0)</f>
        <v>0</v>
      </c>
      <c r="BG1001" s="136">
        <f>IF(N1001="zákl. přenesená",J1001,0)</f>
        <v>0</v>
      </c>
      <c r="BH1001" s="136">
        <f>IF(N1001="sníž. přenesená",J1001,0)</f>
        <v>0</v>
      </c>
      <c r="BI1001" s="136">
        <f>IF(N1001="nulová",J1001,0)</f>
        <v>0</v>
      </c>
      <c r="BJ1001" s="18" t="s">
        <v>79</v>
      </c>
      <c r="BK1001" s="136">
        <f>ROUND(I1001*H1001,2)</f>
        <v>0</v>
      </c>
      <c r="BL1001" s="18" t="s">
        <v>274</v>
      </c>
      <c r="BM1001" s="135" t="s">
        <v>1327</v>
      </c>
    </row>
    <row r="1002" spans="2:65" s="1" customFormat="1" ht="19.5">
      <c r="B1002" s="33"/>
      <c r="D1002" s="137" t="s">
        <v>141</v>
      </c>
      <c r="F1002" s="138" t="s">
        <v>1328</v>
      </c>
      <c r="I1002" s="139"/>
      <c r="L1002" s="33"/>
      <c r="M1002" s="140"/>
      <c r="T1002" s="54"/>
      <c r="AT1002" s="18" t="s">
        <v>141</v>
      </c>
      <c r="AU1002" s="18" t="s">
        <v>81</v>
      </c>
    </row>
    <row r="1003" spans="2:65" s="1" customFormat="1" ht="11.25">
      <c r="B1003" s="33"/>
      <c r="D1003" s="141" t="s">
        <v>143</v>
      </c>
      <c r="F1003" s="142" t="s">
        <v>1329</v>
      </c>
      <c r="I1003" s="139"/>
      <c r="L1003" s="33"/>
      <c r="M1003" s="140"/>
      <c r="T1003" s="54"/>
      <c r="AT1003" s="18" t="s">
        <v>143</v>
      </c>
      <c r="AU1003" s="18" t="s">
        <v>81</v>
      </c>
    </row>
    <row r="1004" spans="2:65" s="1" customFormat="1" ht="19.5">
      <c r="B1004" s="33"/>
      <c r="D1004" s="137" t="s">
        <v>590</v>
      </c>
      <c r="F1004" s="180" t="s">
        <v>1330</v>
      </c>
      <c r="I1004" s="139"/>
      <c r="L1004" s="33"/>
      <c r="M1004" s="140"/>
      <c r="T1004" s="54"/>
      <c r="AT1004" s="18" t="s">
        <v>590</v>
      </c>
      <c r="AU1004" s="18" t="s">
        <v>81</v>
      </c>
    </row>
    <row r="1005" spans="2:65" s="14" customFormat="1" ht="11.25">
      <c r="B1005" s="157"/>
      <c r="D1005" s="137" t="s">
        <v>145</v>
      </c>
      <c r="E1005" s="158" t="s">
        <v>19</v>
      </c>
      <c r="F1005" s="159" t="s">
        <v>1313</v>
      </c>
      <c r="H1005" s="158" t="s">
        <v>19</v>
      </c>
      <c r="I1005" s="160"/>
      <c r="L1005" s="157"/>
      <c r="M1005" s="161"/>
      <c r="T1005" s="162"/>
      <c r="AT1005" s="158" t="s">
        <v>145</v>
      </c>
      <c r="AU1005" s="158" t="s">
        <v>81</v>
      </c>
      <c r="AV1005" s="14" t="s">
        <v>79</v>
      </c>
      <c r="AW1005" s="14" t="s">
        <v>32</v>
      </c>
      <c r="AX1005" s="14" t="s">
        <v>71</v>
      </c>
      <c r="AY1005" s="158" t="s">
        <v>131</v>
      </c>
    </row>
    <row r="1006" spans="2:65" s="12" customFormat="1" ht="11.25">
      <c r="B1006" s="143"/>
      <c r="D1006" s="137" t="s">
        <v>145</v>
      </c>
      <c r="E1006" s="144" t="s">
        <v>19</v>
      </c>
      <c r="F1006" s="145" t="s">
        <v>1314</v>
      </c>
      <c r="H1006" s="146">
        <v>3.45</v>
      </c>
      <c r="I1006" s="147"/>
      <c r="L1006" s="143"/>
      <c r="M1006" s="148"/>
      <c r="T1006" s="149"/>
      <c r="AT1006" s="144" t="s">
        <v>145</v>
      </c>
      <c r="AU1006" s="144" t="s">
        <v>81</v>
      </c>
      <c r="AV1006" s="12" t="s">
        <v>81</v>
      </c>
      <c r="AW1006" s="12" t="s">
        <v>32</v>
      </c>
      <c r="AX1006" s="12" t="s">
        <v>71</v>
      </c>
      <c r="AY1006" s="144" t="s">
        <v>131</v>
      </c>
    </row>
    <row r="1007" spans="2:65" s="12" customFormat="1" ht="11.25">
      <c r="B1007" s="143"/>
      <c r="D1007" s="137" t="s">
        <v>145</v>
      </c>
      <c r="E1007" s="144" t="s">
        <v>19</v>
      </c>
      <c r="F1007" s="145" t="s">
        <v>1315</v>
      </c>
      <c r="H1007" s="146">
        <v>7.05</v>
      </c>
      <c r="I1007" s="147"/>
      <c r="L1007" s="143"/>
      <c r="M1007" s="148"/>
      <c r="T1007" s="149"/>
      <c r="AT1007" s="144" t="s">
        <v>145</v>
      </c>
      <c r="AU1007" s="144" t="s">
        <v>81</v>
      </c>
      <c r="AV1007" s="12" t="s">
        <v>81</v>
      </c>
      <c r="AW1007" s="12" t="s">
        <v>32</v>
      </c>
      <c r="AX1007" s="12" t="s">
        <v>71</v>
      </c>
      <c r="AY1007" s="144" t="s">
        <v>131</v>
      </c>
    </row>
    <row r="1008" spans="2:65" s="12" customFormat="1" ht="11.25">
      <c r="B1008" s="143"/>
      <c r="D1008" s="137" t="s">
        <v>145</v>
      </c>
      <c r="E1008" s="144" t="s">
        <v>19</v>
      </c>
      <c r="F1008" s="145" t="s">
        <v>1316</v>
      </c>
      <c r="H1008" s="146">
        <v>10.8</v>
      </c>
      <c r="I1008" s="147"/>
      <c r="L1008" s="143"/>
      <c r="M1008" s="148"/>
      <c r="T1008" s="149"/>
      <c r="AT1008" s="144" t="s">
        <v>145</v>
      </c>
      <c r="AU1008" s="144" t="s">
        <v>81</v>
      </c>
      <c r="AV1008" s="12" t="s">
        <v>81</v>
      </c>
      <c r="AW1008" s="12" t="s">
        <v>32</v>
      </c>
      <c r="AX1008" s="12" t="s">
        <v>71</v>
      </c>
      <c r="AY1008" s="144" t="s">
        <v>131</v>
      </c>
    </row>
    <row r="1009" spans="2:65" s="13" customFormat="1" ht="11.25">
      <c r="B1009" s="150"/>
      <c r="D1009" s="137" t="s">
        <v>145</v>
      </c>
      <c r="E1009" s="151" t="s">
        <v>19</v>
      </c>
      <c r="F1009" s="152" t="s">
        <v>168</v>
      </c>
      <c r="H1009" s="153">
        <v>21.3</v>
      </c>
      <c r="I1009" s="154"/>
      <c r="L1009" s="150"/>
      <c r="M1009" s="155"/>
      <c r="T1009" s="156"/>
      <c r="AT1009" s="151" t="s">
        <v>145</v>
      </c>
      <c r="AU1009" s="151" t="s">
        <v>81</v>
      </c>
      <c r="AV1009" s="13" t="s">
        <v>139</v>
      </c>
      <c r="AW1009" s="13" t="s">
        <v>32</v>
      </c>
      <c r="AX1009" s="13" t="s">
        <v>79</v>
      </c>
      <c r="AY1009" s="151" t="s">
        <v>131</v>
      </c>
    </row>
    <row r="1010" spans="2:65" s="12" customFormat="1" ht="11.25">
      <c r="B1010" s="143"/>
      <c r="D1010" s="137" t="s">
        <v>145</v>
      </c>
      <c r="F1010" s="145" t="s">
        <v>1331</v>
      </c>
      <c r="H1010" s="146">
        <v>42.6</v>
      </c>
      <c r="I1010" s="147"/>
      <c r="L1010" s="143"/>
      <c r="M1010" s="148"/>
      <c r="T1010" s="149"/>
      <c r="AT1010" s="144" t="s">
        <v>145</v>
      </c>
      <c r="AU1010" s="144" t="s">
        <v>81</v>
      </c>
      <c r="AV1010" s="12" t="s">
        <v>81</v>
      </c>
      <c r="AW1010" s="12" t="s">
        <v>4</v>
      </c>
      <c r="AX1010" s="12" t="s">
        <v>79</v>
      </c>
      <c r="AY1010" s="144" t="s">
        <v>131</v>
      </c>
    </row>
    <row r="1011" spans="2:65" s="11" customFormat="1" ht="22.9" customHeight="1">
      <c r="B1011" s="112"/>
      <c r="D1011" s="113" t="s">
        <v>70</v>
      </c>
      <c r="E1011" s="122" t="s">
        <v>1332</v>
      </c>
      <c r="F1011" s="122" t="s">
        <v>1333</v>
      </c>
      <c r="I1011" s="115"/>
      <c r="J1011" s="123">
        <f>BK1011</f>
        <v>0</v>
      </c>
      <c r="L1011" s="112"/>
      <c r="M1011" s="117"/>
      <c r="P1011" s="118">
        <f>SUM(P1012:P1080)</f>
        <v>0</v>
      </c>
      <c r="R1011" s="118">
        <f>SUM(R1012:R1080)</f>
        <v>0.62679529000000012</v>
      </c>
      <c r="T1011" s="119">
        <f>SUM(T1012:T1080)</f>
        <v>0.33131211000000005</v>
      </c>
      <c r="AR1011" s="113" t="s">
        <v>81</v>
      </c>
      <c r="AT1011" s="120" t="s">
        <v>70</v>
      </c>
      <c r="AU1011" s="120" t="s">
        <v>79</v>
      </c>
      <c r="AY1011" s="113" t="s">
        <v>131</v>
      </c>
      <c r="BK1011" s="121">
        <f>SUM(BK1012:BK1080)</f>
        <v>0</v>
      </c>
    </row>
    <row r="1012" spans="2:65" s="1" customFormat="1" ht="21.75" customHeight="1">
      <c r="B1012" s="33"/>
      <c r="C1012" s="124" t="s">
        <v>1334</v>
      </c>
      <c r="D1012" s="124" t="s">
        <v>134</v>
      </c>
      <c r="E1012" s="125" t="s">
        <v>1335</v>
      </c>
      <c r="F1012" s="126" t="s">
        <v>1336</v>
      </c>
      <c r="G1012" s="127" t="s">
        <v>156</v>
      </c>
      <c r="H1012" s="128">
        <v>24.135000000000002</v>
      </c>
      <c r="I1012" s="129"/>
      <c r="J1012" s="130">
        <f>ROUND(I1012*H1012,2)</f>
        <v>0</v>
      </c>
      <c r="K1012" s="126" t="s">
        <v>138</v>
      </c>
      <c r="L1012" s="33"/>
      <c r="M1012" s="131" t="s">
        <v>19</v>
      </c>
      <c r="N1012" s="132" t="s">
        <v>42</v>
      </c>
      <c r="P1012" s="133">
        <f>O1012*H1012</f>
        <v>0</v>
      </c>
      <c r="Q1012" s="133">
        <v>0</v>
      </c>
      <c r="R1012" s="133">
        <f>Q1012*H1012</f>
        <v>0</v>
      </c>
      <c r="S1012" s="133">
        <v>8.7299999999999999E-3</v>
      </c>
      <c r="T1012" s="134">
        <f>S1012*H1012</f>
        <v>0.21069855000000001</v>
      </c>
      <c r="AR1012" s="135" t="s">
        <v>274</v>
      </c>
      <c r="AT1012" s="135" t="s">
        <v>134</v>
      </c>
      <c r="AU1012" s="135" t="s">
        <v>81</v>
      </c>
      <c r="AY1012" s="18" t="s">
        <v>131</v>
      </c>
      <c r="BE1012" s="136">
        <f>IF(N1012="základní",J1012,0)</f>
        <v>0</v>
      </c>
      <c r="BF1012" s="136">
        <f>IF(N1012="snížená",J1012,0)</f>
        <v>0</v>
      </c>
      <c r="BG1012" s="136">
        <f>IF(N1012="zákl. přenesená",J1012,0)</f>
        <v>0</v>
      </c>
      <c r="BH1012" s="136">
        <f>IF(N1012="sníž. přenesená",J1012,0)</f>
        <v>0</v>
      </c>
      <c r="BI1012" s="136">
        <f>IF(N1012="nulová",J1012,0)</f>
        <v>0</v>
      </c>
      <c r="BJ1012" s="18" t="s">
        <v>79</v>
      </c>
      <c r="BK1012" s="136">
        <f>ROUND(I1012*H1012,2)</f>
        <v>0</v>
      </c>
      <c r="BL1012" s="18" t="s">
        <v>274</v>
      </c>
      <c r="BM1012" s="135" t="s">
        <v>1337</v>
      </c>
    </row>
    <row r="1013" spans="2:65" s="1" customFormat="1" ht="11.25">
      <c r="B1013" s="33"/>
      <c r="D1013" s="137" t="s">
        <v>141</v>
      </c>
      <c r="F1013" s="138" t="s">
        <v>1338</v>
      </c>
      <c r="I1013" s="139"/>
      <c r="L1013" s="33"/>
      <c r="M1013" s="140"/>
      <c r="T1013" s="54"/>
      <c r="AT1013" s="18" t="s">
        <v>141</v>
      </c>
      <c r="AU1013" s="18" t="s">
        <v>81</v>
      </c>
    </row>
    <row r="1014" spans="2:65" s="1" customFormat="1" ht="11.25">
      <c r="B1014" s="33"/>
      <c r="D1014" s="141" t="s">
        <v>143</v>
      </c>
      <c r="F1014" s="142" t="s">
        <v>1339</v>
      </c>
      <c r="I1014" s="139"/>
      <c r="L1014" s="33"/>
      <c r="M1014" s="140"/>
      <c r="T1014" s="54"/>
      <c r="AT1014" s="18" t="s">
        <v>143</v>
      </c>
      <c r="AU1014" s="18" t="s">
        <v>81</v>
      </c>
    </row>
    <row r="1015" spans="2:65" s="14" customFormat="1" ht="11.25">
      <c r="B1015" s="157"/>
      <c r="D1015" s="137" t="s">
        <v>145</v>
      </c>
      <c r="E1015" s="158" t="s">
        <v>19</v>
      </c>
      <c r="F1015" s="159" t="s">
        <v>1340</v>
      </c>
      <c r="H1015" s="158" t="s">
        <v>19</v>
      </c>
      <c r="I1015" s="160"/>
      <c r="L1015" s="157"/>
      <c r="M1015" s="161"/>
      <c r="T1015" s="162"/>
      <c r="AT1015" s="158" t="s">
        <v>145</v>
      </c>
      <c r="AU1015" s="158" t="s">
        <v>81</v>
      </c>
      <c r="AV1015" s="14" t="s">
        <v>79</v>
      </c>
      <c r="AW1015" s="14" t="s">
        <v>32</v>
      </c>
      <c r="AX1015" s="14" t="s">
        <v>71</v>
      </c>
      <c r="AY1015" s="158" t="s">
        <v>131</v>
      </c>
    </row>
    <row r="1016" spans="2:65" s="12" customFormat="1" ht="11.25">
      <c r="B1016" s="143"/>
      <c r="D1016" s="137" t="s">
        <v>145</v>
      </c>
      <c r="E1016" s="144" t="s">
        <v>19</v>
      </c>
      <c r="F1016" s="145" t="s">
        <v>1341</v>
      </c>
      <c r="H1016" s="146">
        <v>5.07</v>
      </c>
      <c r="I1016" s="147"/>
      <c r="L1016" s="143"/>
      <c r="M1016" s="148"/>
      <c r="T1016" s="149"/>
      <c r="AT1016" s="144" t="s">
        <v>145</v>
      </c>
      <c r="AU1016" s="144" t="s">
        <v>81</v>
      </c>
      <c r="AV1016" s="12" t="s">
        <v>81</v>
      </c>
      <c r="AW1016" s="12" t="s">
        <v>32</v>
      </c>
      <c r="AX1016" s="12" t="s">
        <v>71</v>
      </c>
      <c r="AY1016" s="144" t="s">
        <v>131</v>
      </c>
    </row>
    <row r="1017" spans="2:65" s="12" customFormat="1" ht="11.25">
      <c r="B1017" s="143"/>
      <c r="D1017" s="137" t="s">
        <v>145</v>
      </c>
      <c r="E1017" s="144" t="s">
        <v>19</v>
      </c>
      <c r="F1017" s="145" t="s">
        <v>1342</v>
      </c>
      <c r="H1017" s="146">
        <v>3.3</v>
      </c>
      <c r="I1017" s="147"/>
      <c r="L1017" s="143"/>
      <c r="M1017" s="148"/>
      <c r="T1017" s="149"/>
      <c r="AT1017" s="144" t="s">
        <v>145</v>
      </c>
      <c r="AU1017" s="144" t="s">
        <v>81</v>
      </c>
      <c r="AV1017" s="12" t="s">
        <v>81</v>
      </c>
      <c r="AW1017" s="12" t="s">
        <v>32</v>
      </c>
      <c r="AX1017" s="12" t="s">
        <v>71</v>
      </c>
      <c r="AY1017" s="144" t="s">
        <v>131</v>
      </c>
    </row>
    <row r="1018" spans="2:65" s="12" customFormat="1" ht="11.25">
      <c r="B1018" s="143"/>
      <c r="D1018" s="137" t="s">
        <v>145</v>
      </c>
      <c r="E1018" s="144" t="s">
        <v>19</v>
      </c>
      <c r="F1018" s="145" t="s">
        <v>1343</v>
      </c>
      <c r="H1018" s="146">
        <v>5.85</v>
      </c>
      <c r="I1018" s="147"/>
      <c r="L1018" s="143"/>
      <c r="M1018" s="148"/>
      <c r="T1018" s="149"/>
      <c r="AT1018" s="144" t="s">
        <v>145</v>
      </c>
      <c r="AU1018" s="144" t="s">
        <v>81</v>
      </c>
      <c r="AV1018" s="12" t="s">
        <v>81</v>
      </c>
      <c r="AW1018" s="12" t="s">
        <v>32</v>
      </c>
      <c r="AX1018" s="12" t="s">
        <v>71</v>
      </c>
      <c r="AY1018" s="144" t="s">
        <v>131</v>
      </c>
    </row>
    <row r="1019" spans="2:65" s="12" customFormat="1" ht="22.5">
      <c r="B1019" s="143"/>
      <c r="D1019" s="137" t="s">
        <v>145</v>
      </c>
      <c r="E1019" s="144" t="s">
        <v>19</v>
      </c>
      <c r="F1019" s="145" t="s">
        <v>1344</v>
      </c>
      <c r="H1019" s="146">
        <v>4.0650000000000004</v>
      </c>
      <c r="I1019" s="147"/>
      <c r="L1019" s="143"/>
      <c r="M1019" s="148"/>
      <c r="T1019" s="149"/>
      <c r="AT1019" s="144" t="s">
        <v>145</v>
      </c>
      <c r="AU1019" s="144" t="s">
        <v>81</v>
      </c>
      <c r="AV1019" s="12" t="s">
        <v>81</v>
      </c>
      <c r="AW1019" s="12" t="s">
        <v>32</v>
      </c>
      <c r="AX1019" s="12" t="s">
        <v>71</v>
      </c>
      <c r="AY1019" s="144" t="s">
        <v>131</v>
      </c>
    </row>
    <row r="1020" spans="2:65" s="12" customFormat="1" ht="11.25">
      <c r="B1020" s="143"/>
      <c r="D1020" s="137" t="s">
        <v>145</v>
      </c>
      <c r="E1020" s="144" t="s">
        <v>19</v>
      </c>
      <c r="F1020" s="145" t="s">
        <v>1345</v>
      </c>
      <c r="H1020" s="146">
        <v>5.85</v>
      </c>
      <c r="I1020" s="147"/>
      <c r="L1020" s="143"/>
      <c r="M1020" s="148"/>
      <c r="T1020" s="149"/>
      <c r="AT1020" s="144" t="s">
        <v>145</v>
      </c>
      <c r="AU1020" s="144" t="s">
        <v>81</v>
      </c>
      <c r="AV1020" s="12" t="s">
        <v>81</v>
      </c>
      <c r="AW1020" s="12" t="s">
        <v>32</v>
      </c>
      <c r="AX1020" s="12" t="s">
        <v>71</v>
      </c>
      <c r="AY1020" s="144" t="s">
        <v>131</v>
      </c>
    </row>
    <row r="1021" spans="2:65" s="13" customFormat="1" ht="11.25">
      <c r="B1021" s="150"/>
      <c r="D1021" s="137" t="s">
        <v>145</v>
      </c>
      <c r="E1021" s="151" t="s">
        <v>19</v>
      </c>
      <c r="F1021" s="152" t="s">
        <v>168</v>
      </c>
      <c r="H1021" s="153">
        <v>24.135000000000002</v>
      </c>
      <c r="I1021" s="154"/>
      <c r="L1021" s="150"/>
      <c r="M1021" s="155"/>
      <c r="T1021" s="156"/>
      <c r="AT1021" s="151" t="s">
        <v>145</v>
      </c>
      <c r="AU1021" s="151" t="s">
        <v>81</v>
      </c>
      <c r="AV1021" s="13" t="s">
        <v>139</v>
      </c>
      <c r="AW1021" s="13" t="s">
        <v>32</v>
      </c>
      <c r="AX1021" s="13" t="s">
        <v>79</v>
      </c>
      <c r="AY1021" s="151" t="s">
        <v>131</v>
      </c>
    </row>
    <row r="1022" spans="2:65" s="1" customFormat="1" ht="24.2" customHeight="1">
      <c r="B1022" s="33"/>
      <c r="C1022" s="124" t="s">
        <v>1346</v>
      </c>
      <c r="D1022" s="124" t="s">
        <v>134</v>
      </c>
      <c r="E1022" s="125" t="s">
        <v>1347</v>
      </c>
      <c r="F1022" s="126" t="s">
        <v>1348</v>
      </c>
      <c r="G1022" s="127" t="s">
        <v>156</v>
      </c>
      <c r="H1022" s="128">
        <v>91.515000000000001</v>
      </c>
      <c r="I1022" s="129"/>
      <c r="J1022" s="130">
        <f>ROUND(I1022*H1022,2)</f>
        <v>0</v>
      </c>
      <c r="K1022" s="126" t="s">
        <v>138</v>
      </c>
      <c r="L1022" s="33"/>
      <c r="M1022" s="131" t="s">
        <v>19</v>
      </c>
      <c r="N1022" s="132" t="s">
        <v>42</v>
      </c>
      <c r="P1022" s="133">
        <f>O1022*H1022</f>
        <v>0</v>
      </c>
      <c r="Q1022" s="133">
        <v>0</v>
      </c>
      <c r="R1022" s="133">
        <f>Q1022*H1022</f>
        <v>0</v>
      </c>
      <c r="S1022" s="133">
        <v>0</v>
      </c>
      <c r="T1022" s="134">
        <f>S1022*H1022</f>
        <v>0</v>
      </c>
      <c r="AR1022" s="135" t="s">
        <v>274</v>
      </c>
      <c r="AT1022" s="135" t="s">
        <v>134</v>
      </c>
      <c r="AU1022" s="135" t="s">
        <v>81</v>
      </c>
      <c r="AY1022" s="18" t="s">
        <v>131</v>
      </c>
      <c r="BE1022" s="136">
        <f>IF(N1022="základní",J1022,0)</f>
        <v>0</v>
      </c>
      <c r="BF1022" s="136">
        <f>IF(N1022="snížená",J1022,0)</f>
        <v>0</v>
      </c>
      <c r="BG1022" s="136">
        <f>IF(N1022="zákl. přenesená",J1022,0)</f>
        <v>0</v>
      </c>
      <c r="BH1022" s="136">
        <f>IF(N1022="sníž. přenesená",J1022,0)</f>
        <v>0</v>
      </c>
      <c r="BI1022" s="136">
        <f>IF(N1022="nulová",J1022,0)</f>
        <v>0</v>
      </c>
      <c r="BJ1022" s="18" t="s">
        <v>79</v>
      </c>
      <c r="BK1022" s="136">
        <f>ROUND(I1022*H1022,2)</f>
        <v>0</v>
      </c>
      <c r="BL1022" s="18" t="s">
        <v>274</v>
      </c>
      <c r="BM1022" s="135" t="s">
        <v>1349</v>
      </c>
    </row>
    <row r="1023" spans="2:65" s="1" customFormat="1" ht="19.5">
      <c r="B1023" s="33"/>
      <c r="D1023" s="137" t="s">
        <v>141</v>
      </c>
      <c r="F1023" s="138" t="s">
        <v>1350</v>
      </c>
      <c r="I1023" s="139"/>
      <c r="L1023" s="33"/>
      <c r="M1023" s="140"/>
      <c r="T1023" s="54"/>
      <c r="AT1023" s="18" t="s">
        <v>141</v>
      </c>
      <c r="AU1023" s="18" t="s">
        <v>81</v>
      </c>
    </row>
    <row r="1024" spans="2:65" s="1" customFormat="1" ht="11.25">
      <c r="B1024" s="33"/>
      <c r="D1024" s="141" t="s">
        <v>143</v>
      </c>
      <c r="F1024" s="142" t="s">
        <v>1351</v>
      </c>
      <c r="I1024" s="139"/>
      <c r="L1024" s="33"/>
      <c r="M1024" s="140"/>
      <c r="T1024" s="54"/>
      <c r="AT1024" s="18" t="s">
        <v>143</v>
      </c>
      <c r="AU1024" s="18" t="s">
        <v>81</v>
      </c>
    </row>
    <row r="1025" spans="2:65" s="14" customFormat="1" ht="11.25">
      <c r="B1025" s="157"/>
      <c r="D1025" s="137" t="s">
        <v>145</v>
      </c>
      <c r="E1025" s="158" t="s">
        <v>19</v>
      </c>
      <c r="F1025" s="159" t="s">
        <v>1352</v>
      </c>
      <c r="H1025" s="158" t="s">
        <v>19</v>
      </c>
      <c r="I1025" s="160"/>
      <c r="L1025" s="157"/>
      <c r="M1025" s="161"/>
      <c r="T1025" s="162"/>
      <c r="AT1025" s="158" t="s">
        <v>145</v>
      </c>
      <c r="AU1025" s="158" t="s">
        <v>81</v>
      </c>
      <c r="AV1025" s="14" t="s">
        <v>79</v>
      </c>
      <c r="AW1025" s="14" t="s">
        <v>32</v>
      </c>
      <c r="AX1025" s="14" t="s">
        <v>71</v>
      </c>
      <c r="AY1025" s="158" t="s">
        <v>131</v>
      </c>
    </row>
    <row r="1026" spans="2:65" s="12" customFormat="1" ht="22.5">
      <c r="B1026" s="143"/>
      <c r="D1026" s="137" t="s">
        <v>145</v>
      </c>
      <c r="E1026" s="144" t="s">
        <v>19</v>
      </c>
      <c r="F1026" s="145" t="s">
        <v>1353</v>
      </c>
      <c r="H1026" s="146">
        <v>70.814999999999998</v>
      </c>
      <c r="I1026" s="147"/>
      <c r="L1026" s="143"/>
      <c r="M1026" s="148"/>
      <c r="T1026" s="149"/>
      <c r="AT1026" s="144" t="s">
        <v>145</v>
      </c>
      <c r="AU1026" s="144" t="s">
        <v>81</v>
      </c>
      <c r="AV1026" s="12" t="s">
        <v>81</v>
      </c>
      <c r="AW1026" s="12" t="s">
        <v>32</v>
      </c>
      <c r="AX1026" s="12" t="s">
        <v>71</v>
      </c>
      <c r="AY1026" s="144" t="s">
        <v>131</v>
      </c>
    </row>
    <row r="1027" spans="2:65" s="12" customFormat="1" ht="11.25">
      <c r="B1027" s="143"/>
      <c r="D1027" s="137" t="s">
        <v>145</v>
      </c>
      <c r="E1027" s="144" t="s">
        <v>19</v>
      </c>
      <c r="F1027" s="145" t="s">
        <v>1354</v>
      </c>
      <c r="H1027" s="146">
        <v>20.7</v>
      </c>
      <c r="I1027" s="147"/>
      <c r="L1027" s="143"/>
      <c r="M1027" s="148"/>
      <c r="T1027" s="149"/>
      <c r="AT1027" s="144" t="s">
        <v>145</v>
      </c>
      <c r="AU1027" s="144" t="s">
        <v>81</v>
      </c>
      <c r="AV1027" s="12" t="s">
        <v>81</v>
      </c>
      <c r="AW1027" s="12" t="s">
        <v>32</v>
      </c>
      <c r="AX1027" s="12" t="s">
        <v>71</v>
      </c>
      <c r="AY1027" s="144" t="s">
        <v>131</v>
      </c>
    </row>
    <row r="1028" spans="2:65" s="13" customFormat="1" ht="11.25">
      <c r="B1028" s="150"/>
      <c r="D1028" s="137" t="s">
        <v>145</v>
      </c>
      <c r="E1028" s="151" t="s">
        <v>19</v>
      </c>
      <c r="F1028" s="152" t="s">
        <v>168</v>
      </c>
      <c r="H1028" s="153">
        <v>91.515000000000001</v>
      </c>
      <c r="I1028" s="154"/>
      <c r="L1028" s="150"/>
      <c r="M1028" s="155"/>
      <c r="T1028" s="156"/>
      <c r="AT1028" s="151" t="s">
        <v>145</v>
      </c>
      <c r="AU1028" s="151" t="s">
        <v>81</v>
      </c>
      <c r="AV1028" s="13" t="s">
        <v>139</v>
      </c>
      <c r="AW1028" s="13" t="s">
        <v>32</v>
      </c>
      <c r="AX1028" s="13" t="s">
        <v>79</v>
      </c>
      <c r="AY1028" s="151" t="s">
        <v>131</v>
      </c>
    </row>
    <row r="1029" spans="2:65" s="1" customFormat="1" ht="24.2" customHeight="1">
      <c r="B1029" s="33"/>
      <c r="C1029" s="124" t="s">
        <v>1355</v>
      </c>
      <c r="D1029" s="124" t="s">
        <v>134</v>
      </c>
      <c r="E1029" s="125" t="s">
        <v>1356</v>
      </c>
      <c r="F1029" s="126" t="s">
        <v>1357</v>
      </c>
      <c r="G1029" s="127" t="s">
        <v>344</v>
      </c>
      <c r="H1029" s="128">
        <v>5</v>
      </c>
      <c r="I1029" s="129"/>
      <c r="J1029" s="130">
        <f>ROUND(I1029*H1029,2)</f>
        <v>0</v>
      </c>
      <c r="K1029" s="126" t="s">
        <v>138</v>
      </c>
      <c r="L1029" s="33"/>
      <c r="M1029" s="131" t="s">
        <v>19</v>
      </c>
      <c r="N1029" s="132" t="s">
        <v>42</v>
      </c>
      <c r="P1029" s="133">
        <f>O1029*H1029</f>
        <v>0</v>
      </c>
      <c r="Q1029" s="133">
        <v>4.4999999999999997E-3</v>
      </c>
      <c r="R1029" s="133">
        <f>Q1029*H1029</f>
        <v>2.2499999999999999E-2</v>
      </c>
      <c r="S1029" s="133">
        <v>0</v>
      </c>
      <c r="T1029" s="134">
        <f>S1029*H1029</f>
        <v>0</v>
      </c>
      <c r="AR1029" s="135" t="s">
        <v>274</v>
      </c>
      <c r="AT1029" s="135" t="s">
        <v>134</v>
      </c>
      <c r="AU1029" s="135" t="s">
        <v>81</v>
      </c>
      <c r="AY1029" s="18" t="s">
        <v>131</v>
      </c>
      <c r="BE1029" s="136">
        <f>IF(N1029="základní",J1029,0)</f>
        <v>0</v>
      </c>
      <c r="BF1029" s="136">
        <f>IF(N1029="snížená",J1029,0)</f>
        <v>0</v>
      </c>
      <c r="BG1029" s="136">
        <f>IF(N1029="zákl. přenesená",J1029,0)</f>
        <v>0</v>
      </c>
      <c r="BH1029" s="136">
        <f>IF(N1029="sníž. přenesená",J1029,0)</f>
        <v>0</v>
      </c>
      <c r="BI1029" s="136">
        <f>IF(N1029="nulová",J1029,0)</f>
        <v>0</v>
      </c>
      <c r="BJ1029" s="18" t="s">
        <v>79</v>
      </c>
      <c r="BK1029" s="136">
        <f>ROUND(I1029*H1029,2)</f>
        <v>0</v>
      </c>
      <c r="BL1029" s="18" t="s">
        <v>274</v>
      </c>
      <c r="BM1029" s="135" t="s">
        <v>1358</v>
      </c>
    </row>
    <row r="1030" spans="2:65" s="1" customFormat="1" ht="19.5">
      <c r="B1030" s="33"/>
      <c r="D1030" s="137" t="s">
        <v>141</v>
      </c>
      <c r="F1030" s="138" t="s">
        <v>1359</v>
      </c>
      <c r="I1030" s="139"/>
      <c r="L1030" s="33"/>
      <c r="M1030" s="140"/>
      <c r="T1030" s="54"/>
      <c r="AT1030" s="18" t="s">
        <v>141</v>
      </c>
      <c r="AU1030" s="18" t="s">
        <v>81</v>
      </c>
    </row>
    <row r="1031" spans="2:65" s="1" customFormat="1" ht="11.25">
      <c r="B1031" s="33"/>
      <c r="D1031" s="141" t="s">
        <v>143</v>
      </c>
      <c r="F1031" s="142" t="s">
        <v>1360</v>
      </c>
      <c r="I1031" s="139"/>
      <c r="L1031" s="33"/>
      <c r="M1031" s="140"/>
      <c r="T1031" s="54"/>
      <c r="AT1031" s="18" t="s">
        <v>143</v>
      </c>
      <c r="AU1031" s="18" t="s">
        <v>81</v>
      </c>
    </row>
    <row r="1032" spans="2:65" s="12" customFormat="1" ht="11.25">
      <c r="B1032" s="143"/>
      <c r="D1032" s="137" t="s">
        <v>145</v>
      </c>
      <c r="E1032" s="144" t="s">
        <v>19</v>
      </c>
      <c r="F1032" s="145" t="s">
        <v>1361</v>
      </c>
      <c r="H1032" s="146">
        <v>5</v>
      </c>
      <c r="I1032" s="147"/>
      <c r="L1032" s="143"/>
      <c r="M1032" s="148"/>
      <c r="T1032" s="149"/>
      <c r="AT1032" s="144" t="s">
        <v>145</v>
      </c>
      <c r="AU1032" s="144" t="s">
        <v>81</v>
      </c>
      <c r="AV1032" s="12" t="s">
        <v>81</v>
      </c>
      <c r="AW1032" s="12" t="s">
        <v>32</v>
      </c>
      <c r="AX1032" s="12" t="s">
        <v>79</v>
      </c>
      <c r="AY1032" s="144" t="s">
        <v>131</v>
      </c>
    </row>
    <row r="1033" spans="2:65" s="1" customFormat="1" ht="24.2" customHeight="1">
      <c r="B1033" s="33"/>
      <c r="C1033" s="124" t="s">
        <v>1362</v>
      </c>
      <c r="D1033" s="124" t="s">
        <v>134</v>
      </c>
      <c r="E1033" s="125" t="s">
        <v>1363</v>
      </c>
      <c r="F1033" s="126" t="s">
        <v>1364</v>
      </c>
      <c r="G1033" s="127" t="s">
        <v>156</v>
      </c>
      <c r="H1033" s="128">
        <v>91.515000000000001</v>
      </c>
      <c r="I1033" s="129"/>
      <c r="J1033" s="130">
        <f>ROUND(I1033*H1033,2)</f>
        <v>0</v>
      </c>
      <c r="K1033" s="126" t="s">
        <v>138</v>
      </c>
      <c r="L1033" s="33"/>
      <c r="M1033" s="131" t="s">
        <v>19</v>
      </c>
      <c r="N1033" s="132" t="s">
        <v>42</v>
      </c>
      <c r="P1033" s="133">
        <f>O1033*H1033</f>
        <v>0</v>
      </c>
      <c r="Q1033" s="133">
        <v>2.5999999999999998E-4</v>
      </c>
      <c r="R1033" s="133">
        <f>Q1033*H1033</f>
        <v>2.37939E-2</v>
      </c>
      <c r="S1033" s="133">
        <v>0</v>
      </c>
      <c r="T1033" s="134">
        <f>S1033*H1033</f>
        <v>0</v>
      </c>
      <c r="AR1033" s="135" t="s">
        <v>274</v>
      </c>
      <c r="AT1033" s="135" t="s">
        <v>134</v>
      </c>
      <c r="AU1033" s="135" t="s">
        <v>81</v>
      </c>
      <c r="AY1033" s="18" t="s">
        <v>131</v>
      </c>
      <c r="BE1033" s="136">
        <f>IF(N1033="základní",J1033,0)</f>
        <v>0</v>
      </c>
      <c r="BF1033" s="136">
        <f>IF(N1033="snížená",J1033,0)</f>
        <v>0</v>
      </c>
      <c r="BG1033" s="136">
        <f>IF(N1033="zákl. přenesená",J1033,0)</f>
        <v>0</v>
      </c>
      <c r="BH1033" s="136">
        <f>IF(N1033="sníž. přenesená",J1033,0)</f>
        <v>0</v>
      </c>
      <c r="BI1033" s="136">
        <f>IF(N1033="nulová",J1033,0)</f>
        <v>0</v>
      </c>
      <c r="BJ1033" s="18" t="s">
        <v>79</v>
      </c>
      <c r="BK1033" s="136">
        <f>ROUND(I1033*H1033,2)</f>
        <v>0</v>
      </c>
      <c r="BL1033" s="18" t="s">
        <v>274</v>
      </c>
      <c r="BM1033" s="135" t="s">
        <v>1365</v>
      </c>
    </row>
    <row r="1034" spans="2:65" s="1" customFormat="1" ht="19.5">
      <c r="B1034" s="33"/>
      <c r="D1034" s="137" t="s">
        <v>141</v>
      </c>
      <c r="F1034" s="138" t="s">
        <v>1366</v>
      </c>
      <c r="I1034" s="139"/>
      <c r="L1034" s="33"/>
      <c r="M1034" s="140"/>
      <c r="T1034" s="54"/>
      <c r="AT1034" s="18" t="s">
        <v>141</v>
      </c>
      <c r="AU1034" s="18" t="s">
        <v>81</v>
      </c>
    </row>
    <row r="1035" spans="2:65" s="1" customFormat="1" ht="11.25">
      <c r="B1035" s="33"/>
      <c r="D1035" s="141" t="s">
        <v>143</v>
      </c>
      <c r="F1035" s="142" t="s">
        <v>1367</v>
      </c>
      <c r="I1035" s="139"/>
      <c r="L1035" s="33"/>
      <c r="M1035" s="140"/>
      <c r="T1035" s="54"/>
      <c r="AT1035" s="18" t="s">
        <v>143</v>
      </c>
      <c r="AU1035" s="18" t="s">
        <v>81</v>
      </c>
    </row>
    <row r="1036" spans="2:65" s="14" customFormat="1" ht="11.25">
      <c r="B1036" s="157"/>
      <c r="D1036" s="137" t="s">
        <v>145</v>
      </c>
      <c r="E1036" s="158" t="s">
        <v>19</v>
      </c>
      <c r="F1036" s="159" t="s">
        <v>1352</v>
      </c>
      <c r="H1036" s="158" t="s">
        <v>19</v>
      </c>
      <c r="I1036" s="160"/>
      <c r="L1036" s="157"/>
      <c r="M1036" s="161"/>
      <c r="T1036" s="162"/>
      <c r="AT1036" s="158" t="s">
        <v>145</v>
      </c>
      <c r="AU1036" s="158" t="s">
        <v>81</v>
      </c>
      <c r="AV1036" s="14" t="s">
        <v>79</v>
      </c>
      <c r="AW1036" s="14" t="s">
        <v>32</v>
      </c>
      <c r="AX1036" s="14" t="s">
        <v>71</v>
      </c>
      <c r="AY1036" s="158" t="s">
        <v>131</v>
      </c>
    </row>
    <row r="1037" spans="2:65" s="12" customFormat="1" ht="22.5">
      <c r="B1037" s="143"/>
      <c r="D1037" s="137" t="s">
        <v>145</v>
      </c>
      <c r="E1037" s="144" t="s">
        <v>19</v>
      </c>
      <c r="F1037" s="145" t="s">
        <v>1353</v>
      </c>
      <c r="H1037" s="146">
        <v>70.814999999999998</v>
      </c>
      <c r="I1037" s="147"/>
      <c r="L1037" s="143"/>
      <c r="M1037" s="148"/>
      <c r="T1037" s="149"/>
      <c r="AT1037" s="144" t="s">
        <v>145</v>
      </c>
      <c r="AU1037" s="144" t="s">
        <v>81</v>
      </c>
      <c r="AV1037" s="12" t="s">
        <v>81</v>
      </c>
      <c r="AW1037" s="12" t="s">
        <v>32</v>
      </c>
      <c r="AX1037" s="12" t="s">
        <v>71</v>
      </c>
      <c r="AY1037" s="144" t="s">
        <v>131</v>
      </c>
    </row>
    <row r="1038" spans="2:65" s="12" customFormat="1" ht="11.25">
      <c r="B1038" s="143"/>
      <c r="D1038" s="137" t="s">
        <v>145</v>
      </c>
      <c r="E1038" s="144" t="s">
        <v>19</v>
      </c>
      <c r="F1038" s="145" t="s">
        <v>1354</v>
      </c>
      <c r="H1038" s="146">
        <v>20.7</v>
      </c>
      <c r="I1038" s="147"/>
      <c r="L1038" s="143"/>
      <c r="M1038" s="148"/>
      <c r="T1038" s="149"/>
      <c r="AT1038" s="144" t="s">
        <v>145</v>
      </c>
      <c r="AU1038" s="144" t="s">
        <v>81</v>
      </c>
      <c r="AV1038" s="12" t="s">
        <v>81</v>
      </c>
      <c r="AW1038" s="12" t="s">
        <v>32</v>
      </c>
      <c r="AX1038" s="12" t="s">
        <v>71</v>
      </c>
      <c r="AY1038" s="144" t="s">
        <v>131</v>
      </c>
    </row>
    <row r="1039" spans="2:65" s="13" customFormat="1" ht="11.25">
      <c r="B1039" s="150"/>
      <c r="D1039" s="137" t="s">
        <v>145</v>
      </c>
      <c r="E1039" s="151" t="s">
        <v>19</v>
      </c>
      <c r="F1039" s="152" t="s">
        <v>168</v>
      </c>
      <c r="H1039" s="153">
        <v>91.515000000000001</v>
      </c>
      <c r="I1039" s="154"/>
      <c r="L1039" s="150"/>
      <c r="M1039" s="155"/>
      <c r="T1039" s="156"/>
      <c r="AT1039" s="151" t="s">
        <v>145</v>
      </c>
      <c r="AU1039" s="151" t="s">
        <v>81</v>
      </c>
      <c r="AV1039" s="13" t="s">
        <v>139</v>
      </c>
      <c r="AW1039" s="13" t="s">
        <v>32</v>
      </c>
      <c r="AX1039" s="13" t="s">
        <v>79</v>
      </c>
      <c r="AY1039" s="151" t="s">
        <v>131</v>
      </c>
    </row>
    <row r="1040" spans="2:65" s="1" customFormat="1" ht="24.2" customHeight="1">
      <c r="B1040" s="33"/>
      <c r="C1040" s="124" t="s">
        <v>1368</v>
      </c>
      <c r="D1040" s="124" t="s">
        <v>134</v>
      </c>
      <c r="E1040" s="125" t="s">
        <v>1369</v>
      </c>
      <c r="F1040" s="126" t="s">
        <v>1370</v>
      </c>
      <c r="G1040" s="127" t="s">
        <v>344</v>
      </c>
      <c r="H1040" s="128">
        <v>5</v>
      </c>
      <c r="I1040" s="129"/>
      <c r="J1040" s="130">
        <f>ROUND(I1040*H1040,2)</f>
        <v>0</v>
      </c>
      <c r="K1040" s="126" t="s">
        <v>138</v>
      </c>
      <c r="L1040" s="33"/>
      <c r="M1040" s="131" t="s">
        <v>19</v>
      </c>
      <c r="N1040" s="132" t="s">
        <v>42</v>
      </c>
      <c r="P1040" s="133">
        <f>O1040*H1040</f>
        <v>0</v>
      </c>
      <c r="Q1040" s="133">
        <v>0</v>
      </c>
      <c r="R1040" s="133">
        <f>Q1040*H1040</f>
        <v>0</v>
      </c>
      <c r="S1040" s="133">
        <v>0</v>
      </c>
      <c r="T1040" s="134">
        <f>S1040*H1040</f>
        <v>0</v>
      </c>
      <c r="AR1040" s="135" t="s">
        <v>274</v>
      </c>
      <c r="AT1040" s="135" t="s">
        <v>134</v>
      </c>
      <c r="AU1040" s="135" t="s">
        <v>81</v>
      </c>
      <c r="AY1040" s="18" t="s">
        <v>131</v>
      </c>
      <c r="BE1040" s="136">
        <f>IF(N1040="základní",J1040,0)</f>
        <v>0</v>
      </c>
      <c r="BF1040" s="136">
        <f>IF(N1040="snížená",J1040,0)</f>
        <v>0</v>
      </c>
      <c r="BG1040" s="136">
        <f>IF(N1040="zákl. přenesená",J1040,0)</f>
        <v>0</v>
      </c>
      <c r="BH1040" s="136">
        <f>IF(N1040="sníž. přenesená",J1040,0)</f>
        <v>0</v>
      </c>
      <c r="BI1040" s="136">
        <f>IF(N1040="nulová",J1040,0)</f>
        <v>0</v>
      </c>
      <c r="BJ1040" s="18" t="s">
        <v>79</v>
      </c>
      <c r="BK1040" s="136">
        <f>ROUND(I1040*H1040,2)</f>
        <v>0</v>
      </c>
      <c r="BL1040" s="18" t="s">
        <v>274</v>
      </c>
      <c r="BM1040" s="135" t="s">
        <v>1371</v>
      </c>
    </row>
    <row r="1041" spans="2:65" s="1" customFormat="1" ht="29.25">
      <c r="B1041" s="33"/>
      <c r="D1041" s="137" t="s">
        <v>141</v>
      </c>
      <c r="F1041" s="138" t="s">
        <v>1372</v>
      </c>
      <c r="I1041" s="139"/>
      <c r="L1041" s="33"/>
      <c r="M1041" s="140"/>
      <c r="T1041" s="54"/>
      <c r="AT1041" s="18" t="s">
        <v>141</v>
      </c>
      <c r="AU1041" s="18" t="s">
        <v>81</v>
      </c>
    </row>
    <row r="1042" spans="2:65" s="1" customFormat="1" ht="11.25">
      <c r="B1042" s="33"/>
      <c r="D1042" s="141" t="s">
        <v>143</v>
      </c>
      <c r="F1042" s="142" t="s">
        <v>1373</v>
      </c>
      <c r="I1042" s="139"/>
      <c r="L1042" s="33"/>
      <c r="M1042" s="140"/>
      <c r="T1042" s="54"/>
      <c r="AT1042" s="18" t="s">
        <v>143</v>
      </c>
      <c r="AU1042" s="18" t="s">
        <v>81</v>
      </c>
    </row>
    <row r="1043" spans="2:65" s="12" customFormat="1" ht="11.25">
      <c r="B1043" s="143"/>
      <c r="D1043" s="137" t="s">
        <v>145</v>
      </c>
      <c r="E1043" s="144" t="s">
        <v>19</v>
      </c>
      <c r="F1043" s="145" t="s">
        <v>1361</v>
      </c>
      <c r="H1043" s="146">
        <v>5</v>
      </c>
      <c r="I1043" s="147"/>
      <c r="L1043" s="143"/>
      <c r="M1043" s="148"/>
      <c r="T1043" s="149"/>
      <c r="AT1043" s="144" t="s">
        <v>145</v>
      </c>
      <c r="AU1043" s="144" t="s">
        <v>81</v>
      </c>
      <c r="AV1043" s="12" t="s">
        <v>81</v>
      </c>
      <c r="AW1043" s="12" t="s">
        <v>32</v>
      </c>
      <c r="AX1043" s="12" t="s">
        <v>79</v>
      </c>
      <c r="AY1043" s="144" t="s">
        <v>131</v>
      </c>
    </row>
    <row r="1044" spans="2:65" s="1" customFormat="1" ht="16.5" customHeight="1">
      <c r="B1044" s="33"/>
      <c r="C1044" s="124" t="s">
        <v>1374</v>
      </c>
      <c r="D1044" s="124" t="s">
        <v>134</v>
      </c>
      <c r="E1044" s="125" t="s">
        <v>1375</v>
      </c>
      <c r="F1044" s="126" t="s">
        <v>1376</v>
      </c>
      <c r="G1044" s="127" t="s">
        <v>156</v>
      </c>
      <c r="H1044" s="128">
        <v>389.07600000000002</v>
      </c>
      <c r="I1044" s="129"/>
      <c r="J1044" s="130">
        <f>ROUND(I1044*H1044,2)</f>
        <v>0</v>
      </c>
      <c r="K1044" s="126" t="s">
        <v>138</v>
      </c>
      <c r="L1044" s="33"/>
      <c r="M1044" s="131" t="s">
        <v>19</v>
      </c>
      <c r="N1044" s="132" t="s">
        <v>42</v>
      </c>
      <c r="P1044" s="133">
        <f>O1044*H1044</f>
        <v>0</v>
      </c>
      <c r="Q1044" s="133">
        <v>1E-3</v>
      </c>
      <c r="R1044" s="133">
        <f>Q1044*H1044</f>
        <v>0.38907600000000003</v>
      </c>
      <c r="S1044" s="133">
        <v>3.1E-4</v>
      </c>
      <c r="T1044" s="134">
        <f>S1044*H1044</f>
        <v>0.12061356000000001</v>
      </c>
      <c r="AR1044" s="135" t="s">
        <v>274</v>
      </c>
      <c r="AT1044" s="135" t="s">
        <v>134</v>
      </c>
      <c r="AU1044" s="135" t="s">
        <v>81</v>
      </c>
      <c r="AY1044" s="18" t="s">
        <v>131</v>
      </c>
      <c r="BE1044" s="136">
        <f>IF(N1044="základní",J1044,0)</f>
        <v>0</v>
      </c>
      <c r="BF1044" s="136">
        <f>IF(N1044="snížená",J1044,0)</f>
        <v>0</v>
      </c>
      <c r="BG1044" s="136">
        <f>IF(N1044="zákl. přenesená",J1044,0)</f>
        <v>0</v>
      </c>
      <c r="BH1044" s="136">
        <f>IF(N1044="sníž. přenesená",J1044,0)</f>
        <v>0</v>
      </c>
      <c r="BI1044" s="136">
        <f>IF(N1044="nulová",J1044,0)</f>
        <v>0</v>
      </c>
      <c r="BJ1044" s="18" t="s">
        <v>79</v>
      </c>
      <c r="BK1044" s="136">
        <f>ROUND(I1044*H1044,2)</f>
        <v>0</v>
      </c>
      <c r="BL1044" s="18" t="s">
        <v>274</v>
      </c>
      <c r="BM1044" s="135" t="s">
        <v>1377</v>
      </c>
    </row>
    <row r="1045" spans="2:65" s="1" customFormat="1" ht="11.25">
      <c r="B1045" s="33"/>
      <c r="D1045" s="137" t="s">
        <v>141</v>
      </c>
      <c r="F1045" s="138" t="s">
        <v>1378</v>
      </c>
      <c r="I1045" s="139"/>
      <c r="L1045" s="33"/>
      <c r="M1045" s="140"/>
      <c r="T1045" s="54"/>
      <c r="AT1045" s="18" t="s">
        <v>141</v>
      </c>
      <c r="AU1045" s="18" t="s">
        <v>81</v>
      </c>
    </row>
    <row r="1046" spans="2:65" s="1" customFormat="1" ht="11.25">
      <c r="B1046" s="33"/>
      <c r="D1046" s="141" t="s">
        <v>143</v>
      </c>
      <c r="F1046" s="142" t="s">
        <v>1379</v>
      </c>
      <c r="I1046" s="139"/>
      <c r="L1046" s="33"/>
      <c r="M1046" s="140"/>
      <c r="T1046" s="54"/>
      <c r="AT1046" s="18" t="s">
        <v>143</v>
      </c>
      <c r="AU1046" s="18" t="s">
        <v>81</v>
      </c>
    </row>
    <row r="1047" spans="2:65" s="14" customFormat="1" ht="11.25">
      <c r="B1047" s="157"/>
      <c r="D1047" s="137" t="s">
        <v>145</v>
      </c>
      <c r="E1047" s="158" t="s">
        <v>19</v>
      </c>
      <c r="F1047" s="159" t="s">
        <v>305</v>
      </c>
      <c r="H1047" s="158" t="s">
        <v>19</v>
      </c>
      <c r="I1047" s="160"/>
      <c r="L1047" s="157"/>
      <c r="M1047" s="161"/>
      <c r="T1047" s="162"/>
      <c r="AT1047" s="158" t="s">
        <v>145</v>
      </c>
      <c r="AU1047" s="158" t="s">
        <v>81</v>
      </c>
      <c r="AV1047" s="14" t="s">
        <v>79</v>
      </c>
      <c r="AW1047" s="14" t="s">
        <v>32</v>
      </c>
      <c r="AX1047" s="14" t="s">
        <v>71</v>
      </c>
      <c r="AY1047" s="158" t="s">
        <v>131</v>
      </c>
    </row>
    <row r="1048" spans="2:65" s="12" customFormat="1" ht="33.75">
      <c r="B1048" s="143"/>
      <c r="D1048" s="137" t="s">
        <v>145</v>
      </c>
      <c r="E1048" s="144" t="s">
        <v>19</v>
      </c>
      <c r="F1048" s="145" t="s">
        <v>306</v>
      </c>
      <c r="H1048" s="146">
        <v>87.293000000000006</v>
      </c>
      <c r="I1048" s="147"/>
      <c r="L1048" s="143"/>
      <c r="M1048" s="148"/>
      <c r="T1048" s="149"/>
      <c r="AT1048" s="144" t="s">
        <v>145</v>
      </c>
      <c r="AU1048" s="144" t="s">
        <v>81</v>
      </c>
      <c r="AV1048" s="12" t="s">
        <v>81</v>
      </c>
      <c r="AW1048" s="12" t="s">
        <v>32</v>
      </c>
      <c r="AX1048" s="12" t="s">
        <v>71</v>
      </c>
      <c r="AY1048" s="144" t="s">
        <v>131</v>
      </c>
    </row>
    <row r="1049" spans="2:65" s="12" customFormat="1" ht="11.25">
      <c r="B1049" s="143"/>
      <c r="D1049" s="137" t="s">
        <v>145</v>
      </c>
      <c r="E1049" s="144" t="s">
        <v>19</v>
      </c>
      <c r="F1049" s="145" t="s">
        <v>307</v>
      </c>
      <c r="H1049" s="146">
        <v>6.9080000000000004</v>
      </c>
      <c r="I1049" s="147"/>
      <c r="L1049" s="143"/>
      <c r="M1049" s="148"/>
      <c r="T1049" s="149"/>
      <c r="AT1049" s="144" t="s">
        <v>145</v>
      </c>
      <c r="AU1049" s="144" t="s">
        <v>81</v>
      </c>
      <c r="AV1049" s="12" t="s">
        <v>81</v>
      </c>
      <c r="AW1049" s="12" t="s">
        <v>32</v>
      </c>
      <c r="AX1049" s="12" t="s">
        <v>71</v>
      </c>
      <c r="AY1049" s="144" t="s">
        <v>131</v>
      </c>
    </row>
    <row r="1050" spans="2:65" s="12" customFormat="1" ht="11.25">
      <c r="B1050" s="143"/>
      <c r="D1050" s="137" t="s">
        <v>145</v>
      </c>
      <c r="E1050" s="144" t="s">
        <v>19</v>
      </c>
      <c r="F1050" s="145" t="s">
        <v>308</v>
      </c>
      <c r="H1050" s="146">
        <v>6.71</v>
      </c>
      <c r="I1050" s="147"/>
      <c r="L1050" s="143"/>
      <c r="M1050" s="148"/>
      <c r="T1050" s="149"/>
      <c r="AT1050" s="144" t="s">
        <v>145</v>
      </c>
      <c r="AU1050" s="144" t="s">
        <v>81</v>
      </c>
      <c r="AV1050" s="12" t="s">
        <v>81</v>
      </c>
      <c r="AW1050" s="12" t="s">
        <v>32</v>
      </c>
      <c r="AX1050" s="12" t="s">
        <v>71</v>
      </c>
      <c r="AY1050" s="144" t="s">
        <v>131</v>
      </c>
    </row>
    <row r="1051" spans="2:65" s="12" customFormat="1" ht="11.25">
      <c r="B1051" s="143"/>
      <c r="D1051" s="137" t="s">
        <v>145</v>
      </c>
      <c r="E1051" s="144" t="s">
        <v>19</v>
      </c>
      <c r="F1051" s="145" t="s">
        <v>309</v>
      </c>
      <c r="H1051" s="146">
        <v>4.95</v>
      </c>
      <c r="I1051" s="147"/>
      <c r="L1051" s="143"/>
      <c r="M1051" s="148"/>
      <c r="T1051" s="149"/>
      <c r="AT1051" s="144" t="s">
        <v>145</v>
      </c>
      <c r="AU1051" s="144" t="s">
        <v>81</v>
      </c>
      <c r="AV1051" s="12" t="s">
        <v>81</v>
      </c>
      <c r="AW1051" s="12" t="s">
        <v>32</v>
      </c>
      <c r="AX1051" s="12" t="s">
        <v>71</v>
      </c>
      <c r="AY1051" s="144" t="s">
        <v>131</v>
      </c>
    </row>
    <row r="1052" spans="2:65" s="12" customFormat="1" ht="11.25">
      <c r="B1052" s="143"/>
      <c r="D1052" s="137" t="s">
        <v>145</v>
      </c>
      <c r="E1052" s="144" t="s">
        <v>19</v>
      </c>
      <c r="F1052" s="145" t="s">
        <v>310</v>
      </c>
      <c r="H1052" s="146">
        <v>8.2720000000000002</v>
      </c>
      <c r="I1052" s="147"/>
      <c r="L1052" s="143"/>
      <c r="M1052" s="148"/>
      <c r="T1052" s="149"/>
      <c r="AT1052" s="144" t="s">
        <v>145</v>
      </c>
      <c r="AU1052" s="144" t="s">
        <v>81</v>
      </c>
      <c r="AV1052" s="12" t="s">
        <v>81</v>
      </c>
      <c r="AW1052" s="12" t="s">
        <v>32</v>
      </c>
      <c r="AX1052" s="12" t="s">
        <v>71</v>
      </c>
      <c r="AY1052" s="144" t="s">
        <v>131</v>
      </c>
    </row>
    <row r="1053" spans="2:65" s="12" customFormat="1" ht="11.25">
      <c r="B1053" s="143"/>
      <c r="D1053" s="137" t="s">
        <v>145</v>
      </c>
      <c r="E1053" s="144" t="s">
        <v>19</v>
      </c>
      <c r="F1053" s="145" t="s">
        <v>311</v>
      </c>
      <c r="H1053" s="146">
        <v>4.95</v>
      </c>
      <c r="I1053" s="147"/>
      <c r="L1053" s="143"/>
      <c r="M1053" s="148"/>
      <c r="T1053" s="149"/>
      <c r="AT1053" s="144" t="s">
        <v>145</v>
      </c>
      <c r="AU1053" s="144" t="s">
        <v>81</v>
      </c>
      <c r="AV1053" s="12" t="s">
        <v>81</v>
      </c>
      <c r="AW1053" s="12" t="s">
        <v>32</v>
      </c>
      <c r="AX1053" s="12" t="s">
        <v>71</v>
      </c>
      <c r="AY1053" s="144" t="s">
        <v>131</v>
      </c>
    </row>
    <row r="1054" spans="2:65" s="12" customFormat="1" ht="11.25">
      <c r="B1054" s="143"/>
      <c r="D1054" s="137" t="s">
        <v>145</v>
      </c>
      <c r="E1054" s="144" t="s">
        <v>19</v>
      </c>
      <c r="F1054" s="145" t="s">
        <v>312</v>
      </c>
      <c r="H1054" s="146">
        <v>6.3140000000000001</v>
      </c>
      <c r="I1054" s="147"/>
      <c r="L1054" s="143"/>
      <c r="M1054" s="148"/>
      <c r="T1054" s="149"/>
      <c r="AT1054" s="144" t="s">
        <v>145</v>
      </c>
      <c r="AU1054" s="144" t="s">
        <v>81</v>
      </c>
      <c r="AV1054" s="12" t="s">
        <v>81</v>
      </c>
      <c r="AW1054" s="12" t="s">
        <v>32</v>
      </c>
      <c r="AX1054" s="12" t="s">
        <v>71</v>
      </c>
      <c r="AY1054" s="144" t="s">
        <v>131</v>
      </c>
    </row>
    <row r="1055" spans="2:65" s="12" customFormat="1" ht="22.5">
      <c r="B1055" s="143"/>
      <c r="D1055" s="137" t="s">
        <v>145</v>
      </c>
      <c r="E1055" s="144" t="s">
        <v>19</v>
      </c>
      <c r="F1055" s="145" t="s">
        <v>313</v>
      </c>
      <c r="H1055" s="146">
        <v>22.861000000000001</v>
      </c>
      <c r="I1055" s="147"/>
      <c r="L1055" s="143"/>
      <c r="M1055" s="148"/>
      <c r="T1055" s="149"/>
      <c r="AT1055" s="144" t="s">
        <v>145</v>
      </c>
      <c r="AU1055" s="144" t="s">
        <v>81</v>
      </c>
      <c r="AV1055" s="12" t="s">
        <v>81</v>
      </c>
      <c r="AW1055" s="12" t="s">
        <v>32</v>
      </c>
      <c r="AX1055" s="12" t="s">
        <v>71</v>
      </c>
      <c r="AY1055" s="144" t="s">
        <v>131</v>
      </c>
    </row>
    <row r="1056" spans="2:65" s="12" customFormat="1" ht="11.25">
      <c r="B1056" s="143"/>
      <c r="D1056" s="137" t="s">
        <v>145</v>
      </c>
      <c r="E1056" s="144" t="s">
        <v>19</v>
      </c>
      <c r="F1056" s="145" t="s">
        <v>314</v>
      </c>
      <c r="H1056" s="146">
        <v>41.052</v>
      </c>
      <c r="I1056" s="147"/>
      <c r="L1056" s="143"/>
      <c r="M1056" s="148"/>
      <c r="T1056" s="149"/>
      <c r="AT1056" s="144" t="s">
        <v>145</v>
      </c>
      <c r="AU1056" s="144" t="s">
        <v>81</v>
      </c>
      <c r="AV1056" s="12" t="s">
        <v>81</v>
      </c>
      <c r="AW1056" s="12" t="s">
        <v>32</v>
      </c>
      <c r="AX1056" s="12" t="s">
        <v>71</v>
      </c>
      <c r="AY1056" s="144" t="s">
        <v>131</v>
      </c>
    </row>
    <row r="1057" spans="2:65" s="12" customFormat="1" ht="11.25">
      <c r="B1057" s="143"/>
      <c r="D1057" s="137" t="s">
        <v>145</v>
      </c>
      <c r="E1057" s="144" t="s">
        <v>19</v>
      </c>
      <c r="F1057" s="145" t="s">
        <v>315</v>
      </c>
      <c r="H1057" s="146">
        <v>10.384</v>
      </c>
      <c r="I1057" s="147"/>
      <c r="L1057" s="143"/>
      <c r="M1057" s="148"/>
      <c r="T1057" s="149"/>
      <c r="AT1057" s="144" t="s">
        <v>145</v>
      </c>
      <c r="AU1057" s="144" t="s">
        <v>81</v>
      </c>
      <c r="AV1057" s="12" t="s">
        <v>81</v>
      </c>
      <c r="AW1057" s="12" t="s">
        <v>32</v>
      </c>
      <c r="AX1057" s="12" t="s">
        <v>71</v>
      </c>
      <c r="AY1057" s="144" t="s">
        <v>131</v>
      </c>
    </row>
    <row r="1058" spans="2:65" s="12" customFormat="1" ht="11.25">
      <c r="B1058" s="143"/>
      <c r="D1058" s="137" t="s">
        <v>145</v>
      </c>
      <c r="E1058" s="144" t="s">
        <v>19</v>
      </c>
      <c r="F1058" s="145" t="s">
        <v>316</v>
      </c>
      <c r="H1058" s="146">
        <v>7.6779999999999999</v>
      </c>
      <c r="I1058" s="147"/>
      <c r="L1058" s="143"/>
      <c r="M1058" s="148"/>
      <c r="T1058" s="149"/>
      <c r="AT1058" s="144" t="s">
        <v>145</v>
      </c>
      <c r="AU1058" s="144" t="s">
        <v>81</v>
      </c>
      <c r="AV1058" s="12" t="s">
        <v>81</v>
      </c>
      <c r="AW1058" s="12" t="s">
        <v>32</v>
      </c>
      <c r="AX1058" s="12" t="s">
        <v>71</v>
      </c>
      <c r="AY1058" s="144" t="s">
        <v>131</v>
      </c>
    </row>
    <row r="1059" spans="2:65" s="12" customFormat="1" ht="11.25">
      <c r="B1059" s="143"/>
      <c r="D1059" s="137" t="s">
        <v>145</v>
      </c>
      <c r="E1059" s="144" t="s">
        <v>19</v>
      </c>
      <c r="F1059" s="145" t="s">
        <v>317</v>
      </c>
      <c r="H1059" s="146">
        <v>7.81</v>
      </c>
      <c r="I1059" s="147"/>
      <c r="L1059" s="143"/>
      <c r="M1059" s="148"/>
      <c r="T1059" s="149"/>
      <c r="AT1059" s="144" t="s">
        <v>145</v>
      </c>
      <c r="AU1059" s="144" t="s">
        <v>81</v>
      </c>
      <c r="AV1059" s="12" t="s">
        <v>81</v>
      </c>
      <c r="AW1059" s="12" t="s">
        <v>32</v>
      </c>
      <c r="AX1059" s="12" t="s">
        <v>71</v>
      </c>
      <c r="AY1059" s="144" t="s">
        <v>131</v>
      </c>
    </row>
    <row r="1060" spans="2:65" s="12" customFormat="1" ht="11.25">
      <c r="B1060" s="143"/>
      <c r="D1060" s="137" t="s">
        <v>145</v>
      </c>
      <c r="E1060" s="144" t="s">
        <v>19</v>
      </c>
      <c r="F1060" s="145" t="s">
        <v>318</v>
      </c>
      <c r="H1060" s="146">
        <v>5.2359999999999998</v>
      </c>
      <c r="I1060" s="147"/>
      <c r="L1060" s="143"/>
      <c r="M1060" s="148"/>
      <c r="T1060" s="149"/>
      <c r="AT1060" s="144" t="s">
        <v>145</v>
      </c>
      <c r="AU1060" s="144" t="s">
        <v>81</v>
      </c>
      <c r="AV1060" s="12" t="s">
        <v>81</v>
      </c>
      <c r="AW1060" s="12" t="s">
        <v>32</v>
      </c>
      <c r="AX1060" s="12" t="s">
        <v>71</v>
      </c>
      <c r="AY1060" s="144" t="s">
        <v>131</v>
      </c>
    </row>
    <row r="1061" spans="2:65" s="12" customFormat="1" ht="11.25">
      <c r="B1061" s="143"/>
      <c r="D1061" s="137" t="s">
        <v>145</v>
      </c>
      <c r="E1061" s="144" t="s">
        <v>19</v>
      </c>
      <c r="F1061" s="145" t="s">
        <v>319</v>
      </c>
      <c r="H1061" s="146">
        <v>39.527999999999999</v>
      </c>
      <c r="I1061" s="147"/>
      <c r="L1061" s="143"/>
      <c r="M1061" s="148"/>
      <c r="T1061" s="149"/>
      <c r="AT1061" s="144" t="s">
        <v>145</v>
      </c>
      <c r="AU1061" s="144" t="s">
        <v>81</v>
      </c>
      <c r="AV1061" s="12" t="s">
        <v>81</v>
      </c>
      <c r="AW1061" s="12" t="s">
        <v>32</v>
      </c>
      <c r="AX1061" s="12" t="s">
        <v>71</v>
      </c>
      <c r="AY1061" s="144" t="s">
        <v>131</v>
      </c>
    </row>
    <row r="1062" spans="2:65" s="12" customFormat="1" ht="11.25">
      <c r="B1062" s="143"/>
      <c r="D1062" s="137" t="s">
        <v>145</v>
      </c>
      <c r="E1062" s="144" t="s">
        <v>19</v>
      </c>
      <c r="F1062" s="145" t="s">
        <v>320</v>
      </c>
      <c r="H1062" s="146">
        <v>39.003999999999998</v>
      </c>
      <c r="I1062" s="147"/>
      <c r="L1062" s="143"/>
      <c r="M1062" s="148"/>
      <c r="T1062" s="149"/>
      <c r="AT1062" s="144" t="s">
        <v>145</v>
      </c>
      <c r="AU1062" s="144" t="s">
        <v>81</v>
      </c>
      <c r="AV1062" s="12" t="s">
        <v>81</v>
      </c>
      <c r="AW1062" s="12" t="s">
        <v>32</v>
      </c>
      <c r="AX1062" s="12" t="s">
        <v>71</v>
      </c>
      <c r="AY1062" s="144" t="s">
        <v>131</v>
      </c>
    </row>
    <row r="1063" spans="2:65" s="12" customFormat="1" ht="11.25">
      <c r="B1063" s="143"/>
      <c r="D1063" s="137" t="s">
        <v>145</v>
      </c>
      <c r="E1063" s="144" t="s">
        <v>19</v>
      </c>
      <c r="F1063" s="145" t="s">
        <v>321</v>
      </c>
      <c r="H1063" s="146">
        <v>39.438000000000002</v>
      </c>
      <c r="I1063" s="147"/>
      <c r="L1063" s="143"/>
      <c r="M1063" s="148"/>
      <c r="T1063" s="149"/>
      <c r="AT1063" s="144" t="s">
        <v>145</v>
      </c>
      <c r="AU1063" s="144" t="s">
        <v>81</v>
      </c>
      <c r="AV1063" s="12" t="s">
        <v>81</v>
      </c>
      <c r="AW1063" s="12" t="s">
        <v>32</v>
      </c>
      <c r="AX1063" s="12" t="s">
        <v>71</v>
      </c>
      <c r="AY1063" s="144" t="s">
        <v>131</v>
      </c>
    </row>
    <row r="1064" spans="2:65" s="12" customFormat="1" ht="11.25">
      <c r="B1064" s="143"/>
      <c r="D1064" s="137" t="s">
        <v>145</v>
      </c>
      <c r="E1064" s="144" t="s">
        <v>19</v>
      </c>
      <c r="F1064" s="145" t="s">
        <v>322</v>
      </c>
      <c r="H1064" s="146">
        <v>16.257999999999999</v>
      </c>
      <c r="I1064" s="147"/>
      <c r="L1064" s="143"/>
      <c r="M1064" s="148"/>
      <c r="T1064" s="149"/>
      <c r="AT1064" s="144" t="s">
        <v>145</v>
      </c>
      <c r="AU1064" s="144" t="s">
        <v>81</v>
      </c>
      <c r="AV1064" s="12" t="s">
        <v>81</v>
      </c>
      <c r="AW1064" s="12" t="s">
        <v>32</v>
      </c>
      <c r="AX1064" s="12" t="s">
        <v>71</v>
      </c>
      <c r="AY1064" s="144" t="s">
        <v>131</v>
      </c>
    </row>
    <row r="1065" spans="2:65" s="12" customFormat="1" ht="11.25">
      <c r="B1065" s="143"/>
      <c r="D1065" s="137" t="s">
        <v>145</v>
      </c>
      <c r="E1065" s="144" t="s">
        <v>19</v>
      </c>
      <c r="F1065" s="145" t="s">
        <v>1380</v>
      </c>
      <c r="H1065" s="146">
        <v>34.43</v>
      </c>
      <c r="I1065" s="147"/>
      <c r="L1065" s="143"/>
      <c r="M1065" s="148"/>
      <c r="T1065" s="149"/>
      <c r="AT1065" s="144" t="s">
        <v>145</v>
      </c>
      <c r="AU1065" s="144" t="s">
        <v>81</v>
      </c>
      <c r="AV1065" s="12" t="s">
        <v>81</v>
      </c>
      <c r="AW1065" s="12" t="s">
        <v>32</v>
      </c>
      <c r="AX1065" s="12" t="s">
        <v>71</v>
      </c>
      <c r="AY1065" s="144" t="s">
        <v>131</v>
      </c>
    </row>
    <row r="1066" spans="2:65" s="13" customFormat="1" ht="11.25">
      <c r="B1066" s="150"/>
      <c r="D1066" s="137" t="s">
        <v>145</v>
      </c>
      <c r="E1066" s="151" t="s">
        <v>19</v>
      </c>
      <c r="F1066" s="152" t="s">
        <v>168</v>
      </c>
      <c r="H1066" s="153">
        <v>389.07600000000002</v>
      </c>
      <c r="I1066" s="154"/>
      <c r="L1066" s="150"/>
      <c r="M1066" s="155"/>
      <c r="T1066" s="156"/>
      <c r="AT1066" s="151" t="s">
        <v>145</v>
      </c>
      <c r="AU1066" s="151" t="s">
        <v>81</v>
      </c>
      <c r="AV1066" s="13" t="s">
        <v>139</v>
      </c>
      <c r="AW1066" s="13" t="s">
        <v>32</v>
      </c>
      <c r="AX1066" s="13" t="s">
        <v>79</v>
      </c>
      <c r="AY1066" s="151" t="s">
        <v>131</v>
      </c>
    </row>
    <row r="1067" spans="2:65" s="1" customFormat="1" ht="24.2" customHeight="1">
      <c r="B1067" s="33"/>
      <c r="C1067" s="124" t="s">
        <v>1381</v>
      </c>
      <c r="D1067" s="124" t="s">
        <v>134</v>
      </c>
      <c r="E1067" s="125" t="s">
        <v>1382</v>
      </c>
      <c r="F1067" s="126" t="s">
        <v>1383</v>
      </c>
      <c r="G1067" s="127" t="s">
        <v>156</v>
      </c>
      <c r="H1067" s="128">
        <v>389.07600000000002</v>
      </c>
      <c r="I1067" s="129"/>
      <c r="J1067" s="130">
        <f>ROUND(I1067*H1067,2)</f>
        <v>0</v>
      </c>
      <c r="K1067" s="126" t="s">
        <v>138</v>
      </c>
      <c r="L1067" s="33"/>
      <c r="M1067" s="131" t="s">
        <v>19</v>
      </c>
      <c r="N1067" s="132" t="s">
        <v>42</v>
      </c>
      <c r="P1067" s="133">
        <f>O1067*H1067</f>
        <v>0</v>
      </c>
      <c r="Q1067" s="133">
        <v>0</v>
      </c>
      <c r="R1067" s="133">
        <f>Q1067*H1067</f>
        <v>0</v>
      </c>
      <c r="S1067" s="133">
        <v>0</v>
      </c>
      <c r="T1067" s="134">
        <f>S1067*H1067</f>
        <v>0</v>
      </c>
      <c r="AR1067" s="135" t="s">
        <v>274</v>
      </c>
      <c r="AT1067" s="135" t="s">
        <v>134</v>
      </c>
      <c r="AU1067" s="135" t="s">
        <v>81</v>
      </c>
      <c r="AY1067" s="18" t="s">
        <v>131</v>
      </c>
      <c r="BE1067" s="136">
        <f>IF(N1067="základní",J1067,0)</f>
        <v>0</v>
      </c>
      <c r="BF1067" s="136">
        <f>IF(N1067="snížená",J1067,0)</f>
        <v>0</v>
      </c>
      <c r="BG1067" s="136">
        <f>IF(N1067="zákl. přenesená",J1067,0)</f>
        <v>0</v>
      </c>
      <c r="BH1067" s="136">
        <f>IF(N1067="sníž. přenesená",J1067,0)</f>
        <v>0</v>
      </c>
      <c r="BI1067" s="136">
        <f>IF(N1067="nulová",J1067,0)</f>
        <v>0</v>
      </c>
      <c r="BJ1067" s="18" t="s">
        <v>79</v>
      </c>
      <c r="BK1067" s="136">
        <f>ROUND(I1067*H1067,2)</f>
        <v>0</v>
      </c>
      <c r="BL1067" s="18" t="s">
        <v>274</v>
      </c>
      <c r="BM1067" s="135" t="s">
        <v>1384</v>
      </c>
    </row>
    <row r="1068" spans="2:65" s="1" customFormat="1" ht="19.5">
      <c r="B1068" s="33"/>
      <c r="D1068" s="137" t="s">
        <v>141</v>
      </c>
      <c r="F1068" s="138" t="s">
        <v>1385</v>
      </c>
      <c r="I1068" s="139"/>
      <c r="L1068" s="33"/>
      <c r="M1068" s="140"/>
      <c r="T1068" s="54"/>
      <c r="AT1068" s="18" t="s">
        <v>141</v>
      </c>
      <c r="AU1068" s="18" t="s">
        <v>81</v>
      </c>
    </row>
    <row r="1069" spans="2:65" s="1" customFormat="1" ht="11.25">
      <c r="B1069" s="33"/>
      <c r="D1069" s="141" t="s">
        <v>143</v>
      </c>
      <c r="F1069" s="142" t="s">
        <v>1386</v>
      </c>
      <c r="I1069" s="139"/>
      <c r="L1069" s="33"/>
      <c r="M1069" s="140"/>
      <c r="T1069" s="54"/>
      <c r="AT1069" s="18" t="s">
        <v>143</v>
      </c>
      <c r="AU1069" s="18" t="s">
        <v>81</v>
      </c>
    </row>
    <row r="1070" spans="2:65" s="1" customFormat="1" ht="24.2" customHeight="1">
      <c r="B1070" s="33"/>
      <c r="C1070" s="124" t="s">
        <v>1387</v>
      </c>
      <c r="D1070" s="124" t="s">
        <v>134</v>
      </c>
      <c r="E1070" s="125" t="s">
        <v>1388</v>
      </c>
      <c r="F1070" s="126" t="s">
        <v>1389</v>
      </c>
      <c r="G1070" s="127" t="s">
        <v>156</v>
      </c>
      <c r="H1070" s="128">
        <v>389.07600000000002</v>
      </c>
      <c r="I1070" s="129"/>
      <c r="J1070" s="130">
        <f>ROUND(I1070*H1070,2)</f>
        <v>0</v>
      </c>
      <c r="K1070" s="126" t="s">
        <v>138</v>
      </c>
      <c r="L1070" s="33"/>
      <c r="M1070" s="131" t="s">
        <v>19</v>
      </c>
      <c r="N1070" s="132" t="s">
        <v>42</v>
      </c>
      <c r="P1070" s="133">
        <f>O1070*H1070</f>
        <v>0</v>
      </c>
      <c r="Q1070" s="133">
        <v>2.0000000000000001E-4</v>
      </c>
      <c r="R1070" s="133">
        <f>Q1070*H1070</f>
        <v>7.7815200000000015E-2</v>
      </c>
      <c r="S1070" s="133">
        <v>0</v>
      </c>
      <c r="T1070" s="134">
        <f>S1070*H1070</f>
        <v>0</v>
      </c>
      <c r="AR1070" s="135" t="s">
        <v>274</v>
      </c>
      <c r="AT1070" s="135" t="s">
        <v>134</v>
      </c>
      <c r="AU1070" s="135" t="s">
        <v>81</v>
      </c>
      <c r="AY1070" s="18" t="s">
        <v>131</v>
      </c>
      <c r="BE1070" s="136">
        <f>IF(N1070="základní",J1070,0)</f>
        <v>0</v>
      </c>
      <c r="BF1070" s="136">
        <f>IF(N1070="snížená",J1070,0)</f>
        <v>0</v>
      </c>
      <c r="BG1070" s="136">
        <f>IF(N1070="zákl. přenesená",J1070,0)</f>
        <v>0</v>
      </c>
      <c r="BH1070" s="136">
        <f>IF(N1070="sníž. přenesená",J1070,0)</f>
        <v>0</v>
      </c>
      <c r="BI1070" s="136">
        <f>IF(N1070="nulová",J1070,0)</f>
        <v>0</v>
      </c>
      <c r="BJ1070" s="18" t="s">
        <v>79</v>
      </c>
      <c r="BK1070" s="136">
        <f>ROUND(I1070*H1070,2)</f>
        <v>0</v>
      </c>
      <c r="BL1070" s="18" t="s">
        <v>274</v>
      </c>
      <c r="BM1070" s="135" t="s">
        <v>1390</v>
      </c>
    </row>
    <row r="1071" spans="2:65" s="1" customFormat="1" ht="19.5">
      <c r="B1071" s="33"/>
      <c r="D1071" s="137" t="s">
        <v>141</v>
      </c>
      <c r="F1071" s="138" t="s">
        <v>1391</v>
      </c>
      <c r="I1071" s="139"/>
      <c r="L1071" s="33"/>
      <c r="M1071" s="140"/>
      <c r="T1071" s="54"/>
      <c r="AT1071" s="18" t="s">
        <v>141</v>
      </c>
      <c r="AU1071" s="18" t="s">
        <v>81</v>
      </c>
    </row>
    <row r="1072" spans="2:65" s="1" customFormat="1" ht="11.25">
      <c r="B1072" s="33"/>
      <c r="D1072" s="141" t="s">
        <v>143</v>
      </c>
      <c r="F1072" s="142" t="s">
        <v>1392</v>
      </c>
      <c r="I1072" s="139"/>
      <c r="L1072" s="33"/>
      <c r="M1072" s="140"/>
      <c r="T1072" s="54"/>
      <c r="AT1072" s="18" t="s">
        <v>143</v>
      </c>
      <c r="AU1072" s="18" t="s">
        <v>81</v>
      </c>
    </row>
    <row r="1073" spans="2:65" s="1" customFormat="1" ht="24.2" customHeight="1">
      <c r="B1073" s="33"/>
      <c r="C1073" s="124" t="s">
        <v>1393</v>
      </c>
      <c r="D1073" s="124" t="s">
        <v>134</v>
      </c>
      <c r="E1073" s="125" t="s">
        <v>1394</v>
      </c>
      <c r="F1073" s="126" t="s">
        <v>1395</v>
      </c>
      <c r="G1073" s="127" t="s">
        <v>156</v>
      </c>
      <c r="H1073" s="128">
        <v>389.07600000000002</v>
      </c>
      <c r="I1073" s="129"/>
      <c r="J1073" s="130">
        <f>ROUND(I1073*H1073,2)</f>
        <v>0</v>
      </c>
      <c r="K1073" s="126" t="s">
        <v>138</v>
      </c>
      <c r="L1073" s="33"/>
      <c r="M1073" s="131" t="s">
        <v>19</v>
      </c>
      <c r="N1073" s="132" t="s">
        <v>42</v>
      </c>
      <c r="P1073" s="133">
        <f>O1073*H1073</f>
        <v>0</v>
      </c>
      <c r="Q1073" s="133">
        <v>2.9E-4</v>
      </c>
      <c r="R1073" s="133">
        <f>Q1073*H1073</f>
        <v>0.11283204000000001</v>
      </c>
      <c r="S1073" s="133">
        <v>0</v>
      </c>
      <c r="T1073" s="134">
        <f>S1073*H1073</f>
        <v>0</v>
      </c>
      <c r="AR1073" s="135" t="s">
        <v>274</v>
      </c>
      <c r="AT1073" s="135" t="s">
        <v>134</v>
      </c>
      <c r="AU1073" s="135" t="s">
        <v>81</v>
      </c>
      <c r="AY1073" s="18" t="s">
        <v>131</v>
      </c>
      <c r="BE1073" s="136">
        <f>IF(N1073="základní",J1073,0)</f>
        <v>0</v>
      </c>
      <c r="BF1073" s="136">
        <f>IF(N1073="snížená",J1073,0)</f>
        <v>0</v>
      </c>
      <c r="BG1073" s="136">
        <f>IF(N1073="zákl. přenesená",J1073,0)</f>
        <v>0</v>
      </c>
      <c r="BH1073" s="136">
        <f>IF(N1073="sníž. přenesená",J1073,0)</f>
        <v>0</v>
      </c>
      <c r="BI1073" s="136">
        <f>IF(N1073="nulová",J1073,0)</f>
        <v>0</v>
      </c>
      <c r="BJ1073" s="18" t="s">
        <v>79</v>
      </c>
      <c r="BK1073" s="136">
        <f>ROUND(I1073*H1073,2)</f>
        <v>0</v>
      </c>
      <c r="BL1073" s="18" t="s">
        <v>274</v>
      </c>
      <c r="BM1073" s="135" t="s">
        <v>1396</v>
      </c>
    </row>
    <row r="1074" spans="2:65" s="1" customFormat="1" ht="19.5">
      <c r="B1074" s="33"/>
      <c r="D1074" s="137" t="s">
        <v>141</v>
      </c>
      <c r="F1074" s="138" t="s">
        <v>1397</v>
      </c>
      <c r="I1074" s="139"/>
      <c r="L1074" s="33"/>
      <c r="M1074" s="140"/>
      <c r="T1074" s="54"/>
      <c r="AT1074" s="18" t="s">
        <v>141</v>
      </c>
      <c r="AU1074" s="18" t="s">
        <v>81</v>
      </c>
    </row>
    <row r="1075" spans="2:65" s="1" customFormat="1" ht="11.25">
      <c r="B1075" s="33"/>
      <c r="D1075" s="141" t="s">
        <v>143</v>
      </c>
      <c r="F1075" s="142" t="s">
        <v>1398</v>
      </c>
      <c r="I1075" s="139"/>
      <c r="L1075" s="33"/>
      <c r="M1075" s="140"/>
      <c r="T1075" s="54"/>
      <c r="AT1075" s="18" t="s">
        <v>143</v>
      </c>
      <c r="AU1075" s="18" t="s">
        <v>81</v>
      </c>
    </row>
    <row r="1076" spans="2:65" s="1" customFormat="1" ht="33" customHeight="1">
      <c r="B1076" s="33"/>
      <c r="C1076" s="124" t="s">
        <v>1399</v>
      </c>
      <c r="D1076" s="124" t="s">
        <v>134</v>
      </c>
      <c r="E1076" s="125" t="s">
        <v>1400</v>
      </c>
      <c r="F1076" s="126" t="s">
        <v>1401</v>
      </c>
      <c r="G1076" s="127" t="s">
        <v>156</v>
      </c>
      <c r="H1076" s="128">
        <v>77.814999999999998</v>
      </c>
      <c r="I1076" s="129"/>
      <c r="J1076" s="130">
        <f>ROUND(I1076*H1076,2)</f>
        <v>0</v>
      </c>
      <c r="K1076" s="126" t="s">
        <v>138</v>
      </c>
      <c r="L1076" s="33"/>
      <c r="M1076" s="131" t="s">
        <v>19</v>
      </c>
      <c r="N1076" s="132" t="s">
        <v>42</v>
      </c>
      <c r="P1076" s="133">
        <f>O1076*H1076</f>
        <v>0</v>
      </c>
      <c r="Q1076" s="133">
        <v>1.0000000000000001E-5</v>
      </c>
      <c r="R1076" s="133">
        <f>Q1076*H1076</f>
        <v>7.7815000000000002E-4</v>
      </c>
      <c r="S1076" s="133">
        <v>0</v>
      </c>
      <c r="T1076" s="134">
        <f>S1076*H1076</f>
        <v>0</v>
      </c>
      <c r="AR1076" s="135" t="s">
        <v>274</v>
      </c>
      <c r="AT1076" s="135" t="s">
        <v>134</v>
      </c>
      <c r="AU1076" s="135" t="s">
        <v>81</v>
      </c>
      <c r="AY1076" s="18" t="s">
        <v>131</v>
      </c>
      <c r="BE1076" s="136">
        <f>IF(N1076="základní",J1076,0)</f>
        <v>0</v>
      </c>
      <c r="BF1076" s="136">
        <f>IF(N1076="snížená",J1076,0)</f>
        <v>0</v>
      </c>
      <c r="BG1076" s="136">
        <f>IF(N1076="zákl. přenesená",J1076,0)</f>
        <v>0</v>
      </c>
      <c r="BH1076" s="136">
        <f>IF(N1076="sníž. přenesená",J1076,0)</f>
        <v>0</v>
      </c>
      <c r="BI1076" s="136">
        <f>IF(N1076="nulová",J1076,0)</f>
        <v>0</v>
      </c>
      <c r="BJ1076" s="18" t="s">
        <v>79</v>
      </c>
      <c r="BK1076" s="136">
        <f>ROUND(I1076*H1076,2)</f>
        <v>0</v>
      </c>
      <c r="BL1076" s="18" t="s">
        <v>274</v>
      </c>
      <c r="BM1076" s="135" t="s">
        <v>1402</v>
      </c>
    </row>
    <row r="1077" spans="2:65" s="1" customFormat="1" ht="29.25">
      <c r="B1077" s="33"/>
      <c r="D1077" s="137" t="s">
        <v>141</v>
      </c>
      <c r="F1077" s="138" t="s">
        <v>1403</v>
      </c>
      <c r="I1077" s="139"/>
      <c r="L1077" s="33"/>
      <c r="M1077" s="140"/>
      <c r="T1077" s="54"/>
      <c r="AT1077" s="18" t="s">
        <v>141</v>
      </c>
      <c r="AU1077" s="18" t="s">
        <v>81</v>
      </c>
    </row>
    <row r="1078" spans="2:65" s="1" customFormat="1" ht="11.25">
      <c r="B1078" s="33"/>
      <c r="D1078" s="141" t="s">
        <v>143</v>
      </c>
      <c r="F1078" s="142" t="s">
        <v>1404</v>
      </c>
      <c r="I1078" s="139"/>
      <c r="L1078" s="33"/>
      <c r="M1078" s="140"/>
      <c r="T1078" s="54"/>
      <c r="AT1078" s="18" t="s">
        <v>143</v>
      </c>
      <c r="AU1078" s="18" t="s">
        <v>81</v>
      </c>
    </row>
    <row r="1079" spans="2:65" s="1" customFormat="1" ht="19.5">
      <c r="B1079" s="33"/>
      <c r="D1079" s="137" t="s">
        <v>590</v>
      </c>
      <c r="F1079" s="180" t="s">
        <v>1405</v>
      </c>
      <c r="I1079" s="139"/>
      <c r="L1079" s="33"/>
      <c r="M1079" s="140"/>
      <c r="T1079" s="54"/>
      <c r="AT1079" s="18" t="s">
        <v>590</v>
      </c>
      <c r="AU1079" s="18" t="s">
        <v>81</v>
      </c>
    </row>
    <row r="1080" spans="2:65" s="12" customFormat="1" ht="11.25">
      <c r="B1080" s="143"/>
      <c r="D1080" s="137" t="s">
        <v>145</v>
      </c>
      <c r="F1080" s="145" t="s">
        <v>1406</v>
      </c>
      <c r="H1080" s="146">
        <v>77.814999999999998</v>
      </c>
      <c r="I1080" s="147"/>
      <c r="L1080" s="143"/>
      <c r="M1080" s="148"/>
      <c r="T1080" s="149"/>
      <c r="AT1080" s="144" t="s">
        <v>145</v>
      </c>
      <c r="AU1080" s="144" t="s">
        <v>81</v>
      </c>
      <c r="AV1080" s="12" t="s">
        <v>81</v>
      </c>
      <c r="AW1080" s="12" t="s">
        <v>4</v>
      </c>
      <c r="AX1080" s="12" t="s">
        <v>79</v>
      </c>
      <c r="AY1080" s="144" t="s">
        <v>131</v>
      </c>
    </row>
    <row r="1081" spans="2:65" s="11" customFormat="1" ht="25.9" customHeight="1">
      <c r="B1081" s="112"/>
      <c r="D1081" s="113" t="s">
        <v>70</v>
      </c>
      <c r="E1081" s="114" t="s">
        <v>1407</v>
      </c>
      <c r="F1081" s="114" t="s">
        <v>1408</v>
      </c>
      <c r="I1081" s="115"/>
      <c r="J1081" s="116">
        <f>BK1081</f>
        <v>0</v>
      </c>
      <c r="L1081" s="112"/>
      <c r="M1081" s="117"/>
      <c r="P1081" s="118">
        <f>P1082+P1087</f>
        <v>0</v>
      </c>
      <c r="R1081" s="118">
        <f>R1082+R1087</f>
        <v>0</v>
      </c>
      <c r="T1081" s="119">
        <f>T1082+T1087</f>
        <v>0</v>
      </c>
      <c r="AR1081" s="113" t="s">
        <v>169</v>
      </c>
      <c r="AT1081" s="120" t="s">
        <v>70</v>
      </c>
      <c r="AU1081" s="120" t="s">
        <v>71</v>
      </c>
      <c r="AY1081" s="113" t="s">
        <v>131</v>
      </c>
      <c r="BK1081" s="121">
        <f>BK1082+BK1087</f>
        <v>0</v>
      </c>
    </row>
    <row r="1082" spans="2:65" s="11" customFormat="1" ht="22.9" customHeight="1">
      <c r="B1082" s="112"/>
      <c r="D1082" s="113" t="s">
        <v>70</v>
      </c>
      <c r="E1082" s="122" t="s">
        <v>1409</v>
      </c>
      <c r="F1082" s="122" t="s">
        <v>1410</v>
      </c>
      <c r="I1082" s="115"/>
      <c r="J1082" s="123">
        <f>BK1082</f>
        <v>0</v>
      </c>
      <c r="L1082" s="112"/>
      <c r="M1082" s="117"/>
      <c r="P1082" s="118">
        <f>SUM(P1083:P1086)</f>
        <v>0</v>
      </c>
      <c r="R1082" s="118">
        <f>SUM(R1083:R1086)</f>
        <v>0</v>
      </c>
      <c r="T1082" s="119">
        <f>SUM(T1083:T1086)</f>
        <v>0</v>
      </c>
      <c r="AR1082" s="113" t="s">
        <v>169</v>
      </c>
      <c r="AT1082" s="120" t="s">
        <v>70</v>
      </c>
      <c r="AU1082" s="120" t="s">
        <v>79</v>
      </c>
      <c r="AY1082" s="113" t="s">
        <v>131</v>
      </c>
      <c r="BK1082" s="121">
        <f>SUM(BK1083:BK1086)</f>
        <v>0</v>
      </c>
    </row>
    <row r="1083" spans="2:65" s="1" customFormat="1" ht="16.5" customHeight="1">
      <c r="B1083" s="33"/>
      <c r="C1083" s="124" t="s">
        <v>1411</v>
      </c>
      <c r="D1083" s="124" t="s">
        <v>134</v>
      </c>
      <c r="E1083" s="125" t="s">
        <v>1412</v>
      </c>
      <c r="F1083" s="126" t="s">
        <v>1413</v>
      </c>
      <c r="G1083" s="127" t="s">
        <v>1414</v>
      </c>
      <c r="H1083" s="181"/>
      <c r="I1083" s="129"/>
      <c r="J1083" s="130">
        <f>ROUND(I1083*H1083,2)</f>
        <v>0</v>
      </c>
      <c r="K1083" s="126" t="s">
        <v>138</v>
      </c>
      <c r="L1083" s="33"/>
      <c r="M1083" s="131" t="s">
        <v>19</v>
      </c>
      <c r="N1083" s="132" t="s">
        <v>42</v>
      </c>
      <c r="P1083" s="133">
        <f>O1083*H1083</f>
        <v>0</v>
      </c>
      <c r="Q1083" s="133">
        <v>0</v>
      </c>
      <c r="R1083" s="133">
        <f>Q1083*H1083</f>
        <v>0</v>
      </c>
      <c r="S1083" s="133">
        <v>0</v>
      </c>
      <c r="T1083" s="134">
        <f>S1083*H1083</f>
        <v>0</v>
      </c>
      <c r="AR1083" s="135" t="s">
        <v>1415</v>
      </c>
      <c r="AT1083" s="135" t="s">
        <v>134</v>
      </c>
      <c r="AU1083" s="135" t="s">
        <v>81</v>
      </c>
      <c r="AY1083" s="18" t="s">
        <v>131</v>
      </c>
      <c r="BE1083" s="136">
        <f>IF(N1083="základní",J1083,0)</f>
        <v>0</v>
      </c>
      <c r="BF1083" s="136">
        <f>IF(N1083="snížená",J1083,0)</f>
        <v>0</v>
      </c>
      <c r="BG1083" s="136">
        <f>IF(N1083="zákl. přenesená",J1083,0)</f>
        <v>0</v>
      </c>
      <c r="BH1083" s="136">
        <f>IF(N1083="sníž. přenesená",J1083,0)</f>
        <v>0</v>
      </c>
      <c r="BI1083" s="136">
        <f>IF(N1083="nulová",J1083,0)</f>
        <v>0</v>
      </c>
      <c r="BJ1083" s="18" t="s">
        <v>79</v>
      </c>
      <c r="BK1083" s="136">
        <f>ROUND(I1083*H1083,2)</f>
        <v>0</v>
      </c>
      <c r="BL1083" s="18" t="s">
        <v>1415</v>
      </c>
      <c r="BM1083" s="135" t="s">
        <v>1416</v>
      </c>
    </row>
    <row r="1084" spans="2:65" s="1" customFormat="1" ht="11.25">
      <c r="B1084" s="33"/>
      <c r="D1084" s="137" t="s">
        <v>141</v>
      </c>
      <c r="F1084" s="138" t="s">
        <v>1413</v>
      </c>
      <c r="I1084" s="139"/>
      <c r="L1084" s="33"/>
      <c r="M1084" s="140"/>
      <c r="T1084" s="54"/>
      <c r="AT1084" s="18" t="s">
        <v>141</v>
      </c>
      <c r="AU1084" s="18" t="s">
        <v>81</v>
      </c>
    </row>
    <row r="1085" spans="2:65" s="1" customFormat="1" ht="11.25">
      <c r="B1085" s="33"/>
      <c r="D1085" s="141" t="s">
        <v>143</v>
      </c>
      <c r="F1085" s="142" t="s">
        <v>1417</v>
      </c>
      <c r="I1085" s="139"/>
      <c r="L1085" s="33"/>
      <c r="M1085" s="140"/>
      <c r="T1085" s="54"/>
      <c r="AT1085" s="18" t="s">
        <v>143</v>
      </c>
      <c r="AU1085" s="18" t="s">
        <v>81</v>
      </c>
    </row>
    <row r="1086" spans="2:65" s="1" customFormat="1" ht="19.5">
      <c r="B1086" s="33"/>
      <c r="D1086" s="137" t="s">
        <v>590</v>
      </c>
      <c r="F1086" s="180" t="s">
        <v>1418</v>
      </c>
      <c r="I1086" s="139"/>
      <c r="L1086" s="33"/>
      <c r="M1086" s="140"/>
      <c r="T1086" s="54"/>
      <c r="AT1086" s="18" t="s">
        <v>590</v>
      </c>
      <c r="AU1086" s="18" t="s">
        <v>81</v>
      </c>
    </row>
    <row r="1087" spans="2:65" s="11" customFormat="1" ht="22.9" customHeight="1">
      <c r="B1087" s="112"/>
      <c r="D1087" s="113" t="s">
        <v>70</v>
      </c>
      <c r="E1087" s="122" t="s">
        <v>1419</v>
      </c>
      <c r="F1087" s="122" t="s">
        <v>1420</v>
      </c>
      <c r="I1087" s="115"/>
      <c r="J1087" s="123">
        <f>BK1087</f>
        <v>0</v>
      </c>
      <c r="L1087" s="112"/>
      <c r="M1087" s="117"/>
      <c r="P1087" s="118">
        <f>SUM(P1088:P1091)</f>
        <v>0</v>
      </c>
      <c r="R1087" s="118">
        <f>SUM(R1088:R1091)</f>
        <v>0</v>
      </c>
      <c r="T1087" s="119">
        <f>SUM(T1088:T1091)</f>
        <v>0</v>
      </c>
      <c r="AR1087" s="113" t="s">
        <v>169</v>
      </c>
      <c r="AT1087" s="120" t="s">
        <v>70</v>
      </c>
      <c r="AU1087" s="120" t="s">
        <v>79</v>
      </c>
      <c r="AY1087" s="113" t="s">
        <v>131</v>
      </c>
      <c r="BK1087" s="121">
        <f>SUM(BK1088:BK1091)</f>
        <v>0</v>
      </c>
    </row>
    <row r="1088" spans="2:65" s="1" customFormat="1" ht="16.5" customHeight="1">
      <c r="B1088" s="33"/>
      <c r="C1088" s="124" t="s">
        <v>1421</v>
      </c>
      <c r="D1088" s="124" t="s">
        <v>134</v>
      </c>
      <c r="E1088" s="125" t="s">
        <v>1422</v>
      </c>
      <c r="F1088" s="126" t="s">
        <v>1420</v>
      </c>
      <c r="G1088" s="127" t="s">
        <v>1414</v>
      </c>
      <c r="H1088" s="181"/>
      <c r="I1088" s="129"/>
      <c r="J1088" s="130">
        <f>ROUND(I1088*H1088,2)</f>
        <v>0</v>
      </c>
      <c r="K1088" s="126" t="s">
        <v>138</v>
      </c>
      <c r="L1088" s="33"/>
      <c r="M1088" s="131" t="s">
        <v>19</v>
      </c>
      <c r="N1088" s="132" t="s">
        <v>42</v>
      </c>
      <c r="P1088" s="133">
        <f>O1088*H1088</f>
        <v>0</v>
      </c>
      <c r="Q1088" s="133">
        <v>0</v>
      </c>
      <c r="R1088" s="133">
        <f>Q1088*H1088</f>
        <v>0</v>
      </c>
      <c r="S1088" s="133">
        <v>0</v>
      </c>
      <c r="T1088" s="134">
        <f>S1088*H1088</f>
        <v>0</v>
      </c>
      <c r="AR1088" s="135" t="s">
        <v>1415</v>
      </c>
      <c r="AT1088" s="135" t="s">
        <v>134</v>
      </c>
      <c r="AU1088" s="135" t="s">
        <v>81</v>
      </c>
      <c r="AY1088" s="18" t="s">
        <v>131</v>
      </c>
      <c r="BE1088" s="136">
        <f>IF(N1088="základní",J1088,0)</f>
        <v>0</v>
      </c>
      <c r="BF1088" s="136">
        <f>IF(N1088="snížená",J1088,0)</f>
        <v>0</v>
      </c>
      <c r="BG1088" s="136">
        <f>IF(N1088="zákl. přenesená",J1088,0)</f>
        <v>0</v>
      </c>
      <c r="BH1088" s="136">
        <f>IF(N1088="sníž. přenesená",J1088,0)</f>
        <v>0</v>
      </c>
      <c r="BI1088" s="136">
        <f>IF(N1088="nulová",J1088,0)</f>
        <v>0</v>
      </c>
      <c r="BJ1088" s="18" t="s">
        <v>79</v>
      </c>
      <c r="BK1088" s="136">
        <f>ROUND(I1088*H1088,2)</f>
        <v>0</v>
      </c>
      <c r="BL1088" s="18" t="s">
        <v>1415</v>
      </c>
      <c r="BM1088" s="135" t="s">
        <v>1423</v>
      </c>
    </row>
    <row r="1089" spans="2:47" s="1" customFormat="1" ht="11.25">
      <c r="B1089" s="33"/>
      <c r="D1089" s="137" t="s">
        <v>141</v>
      </c>
      <c r="F1089" s="138" t="s">
        <v>1420</v>
      </c>
      <c r="I1089" s="139"/>
      <c r="L1089" s="33"/>
      <c r="M1089" s="140"/>
      <c r="T1089" s="54"/>
      <c r="AT1089" s="18" t="s">
        <v>141</v>
      </c>
      <c r="AU1089" s="18" t="s">
        <v>81</v>
      </c>
    </row>
    <row r="1090" spans="2:47" s="1" customFormat="1" ht="11.25">
      <c r="B1090" s="33"/>
      <c r="D1090" s="141" t="s">
        <v>143</v>
      </c>
      <c r="F1090" s="142" t="s">
        <v>1424</v>
      </c>
      <c r="I1090" s="139"/>
      <c r="L1090" s="33"/>
      <c r="M1090" s="140"/>
      <c r="T1090" s="54"/>
      <c r="AT1090" s="18" t="s">
        <v>143</v>
      </c>
      <c r="AU1090" s="18" t="s">
        <v>81</v>
      </c>
    </row>
    <row r="1091" spans="2:47" s="1" customFormat="1" ht="19.5">
      <c r="B1091" s="33"/>
      <c r="D1091" s="137" t="s">
        <v>590</v>
      </c>
      <c r="F1091" s="180" t="s">
        <v>1425</v>
      </c>
      <c r="I1091" s="139"/>
      <c r="L1091" s="33"/>
      <c r="M1091" s="182"/>
      <c r="N1091" s="183"/>
      <c r="O1091" s="183"/>
      <c r="P1091" s="183"/>
      <c r="Q1091" s="183"/>
      <c r="R1091" s="183"/>
      <c r="S1091" s="183"/>
      <c r="T1091" s="184"/>
      <c r="AT1091" s="18" t="s">
        <v>590</v>
      </c>
      <c r="AU1091" s="18" t="s">
        <v>81</v>
      </c>
    </row>
    <row r="1092" spans="2:47" s="1" customFormat="1" ht="6.95" customHeight="1">
      <c r="B1092" s="42"/>
      <c r="C1092" s="43"/>
      <c r="D1092" s="43"/>
      <c r="E1092" s="43"/>
      <c r="F1092" s="43"/>
      <c r="G1092" s="43"/>
      <c r="H1092" s="43"/>
      <c r="I1092" s="43"/>
      <c r="J1092" s="43"/>
      <c r="K1092" s="43"/>
      <c r="L1092" s="33"/>
    </row>
  </sheetData>
  <sheetProtection algorithmName="SHA-512" hashValue="pAOvqaFE40yuDEq41qd/nv/aCnYIm0fP0+KZ4aZxghUcX6AmWDMXj3xHojlTolLnMC3eazYaS/NREJVS0hRa6g==" saltValue="p9OKSPh+GdCu68xpMh1Wy1hlJZAnjwLjV4M3FSGT6Dh1hJc5+Q9pZcfkDUbt3f0m+1U4ZMS136BQ5TOczEw8mQ==" spinCount="100000" sheet="1" objects="1" scenarios="1" formatColumns="0" formatRows="0" autoFilter="0"/>
  <autoFilter ref="C105:K1091" xr:uid="{00000000-0009-0000-0000-000001000000}"/>
  <mergeCells count="9">
    <mergeCell ref="E50:H50"/>
    <mergeCell ref="E96:H96"/>
    <mergeCell ref="E98:H98"/>
    <mergeCell ref="L2:V2"/>
    <mergeCell ref="E7:H7"/>
    <mergeCell ref="E9:H9"/>
    <mergeCell ref="E18:H18"/>
    <mergeCell ref="E27:H27"/>
    <mergeCell ref="E48:H48"/>
  </mergeCells>
  <hyperlinks>
    <hyperlink ref="F111" r:id="rId1" xr:uid="{00000000-0004-0000-0100-000000000000}"/>
    <hyperlink ref="F115" r:id="rId2" xr:uid="{00000000-0004-0000-0100-000001000000}"/>
    <hyperlink ref="F119" r:id="rId3" xr:uid="{00000000-0004-0000-0100-000002000000}"/>
    <hyperlink ref="F123" r:id="rId4" xr:uid="{00000000-0004-0000-0100-000003000000}"/>
    <hyperlink ref="F129" r:id="rId5" xr:uid="{00000000-0004-0000-0100-000004000000}"/>
    <hyperlink ref="F136" r:id="rId6" xr:uid="{00000000-0004-0000-0100-000005000000}"/>
    <hyperlink ref="F140" r:id="rId7" xr:uid="{00000000-0004-0000-0100-000006000000}"/>
    <hyperlink ref="F151" r:id="rId8" xr:uid="{00000000-0004-0000-0100-000007000000}"/>
    <hyperlink ref="F155" r:id="rId9" xr:uid="{00000000-0004-0000-0100-000008000000}"/>
    <hyperlink ref="F161" r:id="rId10" xr:uid="{00000000-0004-0000-0100-000009000000}"/>
    <hyperlink ref="F170" r:id="rId11" xr:uid="{00000000-0004-0000-0100-00000A000000}"/>
    <hyperlink ref="F173" r:id="rId12" xr:uid="{00000000-0004-0000-0100-00000B000000}"/>
    <hyperlink ref="F190" r:id="rId13" xr:uid="{00000000-0004-0000-0100-00000C000000}"/>
    <hyperlink ref="F196" r:id="rId14" xr:uid="{00000000-0004-0000-0100-00000D000000}"/>
    <hyperlink ref="F201" r:id="rId15" xr:uid="{00000000-0004-0000-0100-00000E000000}"/>
    <hyperlink ref="F209" r:id="rId16" xr:uid="{00000000-0004-0000-0100-00000F000000}"/>
    <hyperlink ref="F232" r:id="rId17" xr:uid="{00000000-0004-0000-0100-000010000000}"/>
    <hyperlink ref="F255" r:id="rId18" xr:uid="{00000000-0004-0000-0100-000011000000}"/>
    <hyperlink ref="F263" r:id="rId19" xr:uid="{00000000-0004-0000-0100-000012000000}"/>
    <hyperlink ref="F283" r:id="rId20" xr:uid="{00000000-0004-0000-0100-000013000000}"/>
    <hyperlink ref="F292" r:id="rId21" xr:uid="{00000000-0004-0000-0100-000014000000}"/>
    <hyperlink ref="F298" r:id="rId22" xr:uid="{00000000-0004-0000-0100-000015000000}"/>
    <hyperlink ref="F303" r:id="rId23" xr:uid="{00000000-0004-0000-0100-000016000000}"/>
    <hyperlink ref="F309" r:id="rId24" xr:uid="{00000000-0004-0000-0100-000017000000}"/>
    <hyperlink ref="F317" r:id="rId25" xr:uid="{00000000-0004-0000-0100-000018000000}"/>
    <hyperlink ref="F321" r:id="rId26" xr:uid="{00000000-0004-0000-0100-000019000000}"/>
    <hyperlink ref="F325" r:id="rId27" xr:uid="{00000000-0004-0000-0100-00001A000000}"/>
    <hyperlink ref="F329" r:id="rId28" xr:uid="{00000000-0004-0000-0100-00001B000000}"/>
    <hyperlink ref="F332" r:id="rId29" xr:uid="{00000000-0004-0000-0100-00001C000000}"/>
    <hyperlink ref="F335" r:id="rId30" xr:uid="{00000000-0004-0000-0100-00001D000000}"/>
    <hyperlink ref="F338" r:id="rId31" xr:uid="{00000000-0004-0000-0100-00001E000000}"/>
    <hyperlink ref="F341" r:id="rId32" xr:uid="{00000000-0004-0000-0100-00001F000000}"/>
    <hyperlink ref="F344" r:id="rId33" xr:uid="{00000000-0004-0000-0100-000020000000}"/>
    <hyperlink ref="F347" r:id="rId34" xr:uid="{00000000-0004-0000-0100-000021000000}"/>
    <hyperlink ref="F350" r:id="rId35" xr:uid="{00000000-0004-0000-0100-000022000000}"/>
    <hyperlink ref="F353" r:id="rId36" xr:uid="{00000000-0004-0000-0100-000023000000}"/>
    <hyperlink ref="F375" r:id="rId37" xr:uid="{00000000-0004-0000-0100-000024000000}"/>
    <hyperlink ref="F397" r:id="rId38" xr:uid="{00000000-0004-0000-0100-000025000000}"/>
    <hyperlink ref="F419" r:id="rId39" xr:uid="{00000000-0004-0000-0100-000026000000}"/>
    <hyperlink ref="F423" r:id="rId40" xr:uid="{00000000-0004-0000-0100-000027000000}"/>
    <hyperlink ref="F429" r:id="rId41" xr:uid="{00000000-0004-0000-0100-000028000000}"/>
    <hyperlink ref="F434" r:id="rId42" xr:uid="{00000000-0004-0000-0100-000029000000}"/>
    <hyperlink ref="F437" r:id="rId43" xr:uid="{00000000-0004-0000-0100-00002A000000}"/>
    <hyperlink ref="F440" r:id="rId44" xr:uid="{00000000-0004-0000-0100-00002B000000}"/>
    <hyperlink ref="F445" r:id="rId45" xr:uid="{00000000-0004-0000-0100-00002C000000}"/>
    <hyperlink ref="F450" r:id="rId46" xr:uid="{00000000-0004-0000-0100-00002D000000}"/>
    <hyperlink ref="F456" r:id="rId47" xr:uid="{00000000-0004-0000-0100-00002E000000}"/>
    <hyperlink ref="F461" r:id="rId48" xr:uid="{00000000-0004-0000-0100-00002F000000}"/>
    <hyperlink ref="F465" r:id="rId49" xr:uid="{00000000-0004-0000-0100-000030000000}"/>
    <hyperlink ref="F469" r:id="rId50" xr:uid="{00000000-0004-0000-0100-000031000000}"/>
    <hyperlink ref="F473" r:id="rId51" xr:uid="{00000000-0004-0000-0100-000032000000}"/>
    <hyperlink ref="F477" r:id="rId52" xr:uid="{00000000-0004-0000-0100-000033000000}"/>
    <hyperlink ref="F480" r:id="rId53" xr:uid="{00000000-0004-0000-0100-000034000000}"/>
    <hyperlink ref="F486" r:id="rId54" xr:uid="{00000000-0004-0000-0100-000035000000}"/>
    <hyperlink ref="F490" r:id="rId55" xr:uid="{00000000-0004-0000-0100-000036000000}"/>
    <hyperlink ref="F494" r:id="rId56" xr:uid="{00000000-0004-0000-0100-000037000000}"/>
    <hyperlink ref="F497" r:id="rId57" xr:uid="{00000000-0004-0000-0100-000038000000}"/>
    <hyperlink ref="F500" r:id="rId58" xr:uid="{00000000-0004-0000-0100-000039000000}"/>
    <hyperlink ref="F503" r:id="rId59" xr:uid="{00000000-0004-0000-0100-00003A000000}"/>
    <hyperlink ref="F507" r:id="rId60" xr:uid="{00000000-0004-0000-0100-00003B000000}"/>
    <hyperlink ref="F511" r:id="rId61" xr:uid="{00000000-0004-0000-0100-00003C000000}"/>
    <hyperlink ref="F520" r:id="rId62" xr:uid="{00000000-0004-0000-0100-00003D000000}"/>
    <hyperlink ref="F532" r:id="rId63" xr:uid="{00000000-0004-0000-0100-00003E000000}"/>
    <hyperlink ref="F539" r:id="rId64" xr:uid="{00000000-0004-0000-0100-00003F000000}"/>
    <hyperlink ref="F542" r:id="rId65" xr:uid="{00000000-0004-0000-0100-000040000000}"/>
    <hyperlink ref="F545" r:id="rId66" xr:uid="{00000000-0004-0000-0100-000041000000}"/>
    <hyperlink ref="F548" r:id="rId67" xr:uid="{00000000-0004-0000-0100-000042000000}"/>
    <hyperlink ref="F552" r:id="rId68" xr:uid="{00000000-0004-0000-0100-000043000000}"/>
    <hyperlink ref="F555" r:id="rId69" xr:uid="{00000000-0004-0000-0100-000044000000}"/>
    <hyperlink ref="F558" r:id="rId70" xr:uid="{00000000-0004-0000-0100-000045000000}"/>
    <hyperlink ref="F561" r:id="rId71" xr:uid="{00000000-0004-0000-0100-000046000000}"/>
    <hyperlink ref="F564" r:id="rId72" xr:uid="{00000000-0004-0000-0100-000047000000}"/>
    <hyperlink ref="F567" r:id="rId73" xr:uid="{00000000-0004-0000-0100-000048000000}"/>
    <hyperlink ref="F570" r:id="rId74" xr:uid="{00000000-0004-0000-0100-000049000000}"/>
    <hyperlink ref="F576" r:id="rId75" xr:uid="{00000000-0004-0000-0100-00004A000000}"/>
    <hyperlink ref="F581" r:id="rId76" xr:uid="{00000000-0004-0000-0100-00004B000000}"/>
    <hyperlink ref="F587" r:id="rId77" xr:uid="{00000000-0004-0000-0100-00004C000000}"/>
    <hyperlink ref="F592" r:id="rId78" xr:uid="{00000000-0004-0000-0100-00004D000000}"/>
    <hyperlink ref="F596" r:id="rId79" xr:uid="{00000000-0004-0000-0100-00004E000000}"/>
    <hyperlink ref="F600" r:id="rId80" xr:uid="{00000000-0004-0000-0100-00004F000000}"/>
    <hyperlink ref="F604" r:id="rId81" xr:uid="{00000000-0004-0000-0100-000050000000}"/>
    <hyperlink ref="F608" r:id="rId82" xr:uid="{00000000-0004-0000-0100-000051000000}"/>
    <hyperlink ref="F659" r:id="rId83" xr:uid="{00000000-0004-0000-0100-000052000000}"/>
    <hyperlink ref="F663" r:id="rId84" xr:uid="{00000000-0004-0000-0100-000053000000}"/>
    <hyperlink ref="F667" r:id="rId85" xr:uid="{00000000-0004-0000-0100-000054000000}"/>
    <hyperlink ref="F673" r:id="rId86" xr:uid="{00000000-0004-0000-0100-000055000000}"/>
    <hyperlink ref="F677" r:id="rId87" xr:uid="{00000000-0004-0000-0100-000056000000}"/>
    <hyperlink ref="F684" r:id="rId88" xr:uid="{00000000-0004-0000-0100-000057000000}"/>
    <hyperlink ref="F693" r:id="rId89" xr:uid="{00000000-0004-0000-0100-000058000000}"/>
    <hyperlink ref="F700" r:id="rId90" xr:uid="{00000000-0004-0000-0100-000059000000}"/>
    <hyperlink ref="F720" r:id="rId91" xr:uid="{00000000-0004-0000-0100-00005A000000}"/>
    <hyperlink ref="F726" r:id="rId92" xr:uid="{00000000-0004-0000-0100-00005B000000}"/>
    <hyperlink ref="F732" r:id="rId93" xr:uid="{00000000-0004-0000-0100-00005C000000}"/>
    <hyperlink ref="F744" r:id="rId94" xr:uid="{00000000-0004-0000-0100-00005D000000}"/>
    <hyperlink ref="F750" r:id="rId95" xr:uid="{00000000-0004-0000-0100-00005E000000}"/>
    <hyperlink ref="F761" r:id="rId96" xr:uid="{00000000-0004-0000-0100-00005F000000}"/>
    <hyperlink ref="F770" r:id="rId97" xr:uid="{00000000-0004-0000-0100-000060000000}"/>
    <hyperlink ref="F774" r:id="rId98" xr:uid="{00000000-0004-0000-0100-000061000000}"/>
    <hyperlink ref="F784" r:id="rId99" xr:uid="{00000000-0004-0000-0100-000062000000}"/>
    <hyperlink ref="F788" r:id="rId100" xr:uid="{00000000-0004-0000-0100-000063000000}"/>
    <hyperlink ref="F793" r:id="rId101" xr:uid="{00000000-0004-0000-0100-000064000000}"/>
    <hyperlink ref="F796" r:id="rId102" xr:uid="{00000000-0004-0000-0100-000065000000}"/>
    <hyperlink ref="F799" r:id="rId103" xr:uid="{00000000-0004-0000-0100-000066000000}"/>
    <hyperlink ref="F802" r:id="rId104" xr:uid="{00000000-0004-0000-0100-000067000000}"/>
    <hyperlink ref="F811" r:id="rId105" xr:uid="{00000000-0004-0000-0100-000068000000}"/>
    <hyperlink ref="F820" r:id="rId106" xr:uid="{00000000-0004-0000-0100-000069000000}"/>
    <hyperlink ref="F829" r:id="rId107" xr:uid="{00000000-0004-0000-0100-00006A000000}"/>
    <hyperlink ref="F838" r:id="rId108" xr:uid="{00000000-0004-0000-0100-00006B000000}"/>
    <hyperlink ref="F863" r:id="rId109" xr:uid="{00000000-0004-0000-0100-00006C000000}"/>
    <hyperlink ref="F866" r:id="rId110" xr:uid="{00000000-0004-0000-0100-00006D000000}"/>
    <hyperlink ref="F869" r:id="rId111" xr:uid="{00000000-0004-0000-0100-00006E000000}"/>
    <hyperlink ref="F873" r:id="rId112" xr:uid="{00000000-0004-0000-0100-00006F000000}"/>
    <hyperlink ref="F896" r:id="rId113" xr:uid="{00000000-0004-0000-0100-000070000000}"/>
    <hyperlink ref="F899" r:id="rId114" xr:uid="{00000000-0004-0000-0100-000071000000}"/>
    <hyperlink ref="F906" r:id="rId115" xr:uid="{00000000-0004-0000-0100-000072000000}"/>
    <hyperlink ref="F932" r:id="rId116" xr:uid="{00000000-0004-0000-0100-000073000000}"/>
    <hyperlink ref="F955" r:id="rId117" xr:uid="{00000000-0004-0000-0100-000074000000}"/>
    <hyperlink ref="F978" r:id="rId118" xr:uid="{00000000-0004-0000-0100-000075000000}"/>
    <hyperlink ref="F981" r:id="rId119" xr:uid="{00000000-0004-0000-0100-000076000000}"/>
    <hyperlink ref="F984" r:id="rId120" xr:uid="{00000000-0004-0000-0100-000077000000}"/>
    <hyperlink ref="F988" r:id="rId121" xr:uid="{00000000-0004-0000-0100-000078000000}"/>
    <hyperlink ref="F999" r:id="rId122" xr:uid="{00000000-0004-0000-0100-000079000000}"/>
    <hyperlink ref="F1003" r:id="rId123" xr:uid="{00000000-0004-0000-0100-00007A000000}"/>
    <hyperlink ref="F1014" r:id="rId124" xr:uid="{00000000-0004-0000-0100-00007B000000}"/>
    <hyperlink ref="F1024" r:id="rId125" xr:uid="{00000000-0004-0000-0100-00007C000000}"/>
    <hyperlink ref="F1031" r:id="rId126" xr:uid="{00000000-0004-0000-0100-00007D000000}"/>
    <hyperlink ref="F1035" r:id="rId127" xr:uid="{00000000-0004-0000-0100-00007E000000}"/>
    <hyperlink ref="F1042" r:id="rId128" xr:uid="{00000000-0004-0000-0100-00007F000000}"/>
    <hyperlink ref="F1046" r:id="rId129" xr:uid="{00000000-0004-0000-0100-000080000000}"/>
    <hyperlink ref="F1069" r:id="rId130" xr:uid="{00000000-0004-0000-0100-000081000000}"/>
    <hyperlink ref="F1072" r:id="rId131" xr:uid="{00000000-0004-0000-0100-000082000000}"/>
    <hyperlink ref="F1075" r:id="rId132" xr:uid="{00000000-0004-0000-0100-000083000000}"/>
    <hyperlink ref="F1078" r:id="rId133" xr:uid="{00000000-0004-0000-0100-000084000000}"/>
    <hyperlink ref="F1085" r:id="rId134" xr:uid="{00000000-0004-0000-0100-000085000000}"/>
    <hyperlink ref="F1090" r:id="rId135" xr:uid="{00000000-0004-0000-0100-00008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85" customWidth="1"/>
    <col min="2" max="2" width="1.6640625" style="185" customWidth="1"/>
    <col min="3" max="4" width="5" style="185" customWidth="1"/>
    <col min="5" max="5" width="11.6640625" style="185" customWidth="1"/>
    <col min="6" max="6" width="9.1640625" style="185" customWidth="1"/>
    <col min="7" max="7" width="5" style="185" customWidth="1"/>
    <col min="8" max="8" width="77.83203125" style="185" customWidth="1"/>
    <col min="9" max="10" width="20" style="185" customWidth="1"/>
    <col min="11" max="11" width="1.6640625" style="185" customWidth="1"/>
  </cols>
  <sheetData>
    <row r="1" spans="2:11" customFormat="1" ht="37.5" customHeight="1"/>
    <row r="2" spans="2:11" customFormat="1" ht="7.5" customHeight="1">
      <c r="B2" s="186"/>
      <c r="C2" s="187"/>
      <c r="D2" s="187"/>
      <c r="E2" s="187"/>
      <c r="F2" s="187"/>
      <c r="G2" s="187"/>
      <c r="H2" s="187"/>
      <c r="I2" s="187"/>
      <c r="J2" s="187"/>
      <c r="K2" s="188"/>
    </row>
    <row r="3" spans="2:11" s="16" customFormat="1" ht="45" customHeight="1">
      <c r="B3" s="189"/>
      <c r="C3" s="313" t="s">
        <v>1426</v>
      </c>
      <c r="D3" s="313"/>
      <c r="E3" s="313"/>
      <c r="F3" s="313"/>
      <c r="G3" s="313"/>
      <c r="H3" s="313"/>
      <c r="I3" s="313"/>
      <c r="J3" s="313"/>
      <c r="K3" s="190"/>
    </row>
    <row r="4" spans="2:11" customFormat="1" ht="25.5" customHeight="1">
      <c r="B4" s="191"/>
      <c r="C4" s="312" t="s">
        <v>1427</v>
      </c>
      <c r="D4" s="312"/>
      <c r="E4" s="312"/>
      <c r="F4" s="312"/>
      <c r="G4" s="312"/>
      <c r="H4" s="312"/>
      <c r="I4" s="312"/>
      <c r="J4" s="312"/>
      <c r="K4" s="192"/>
    </row>
    <row r="5" spans="2:11" customFormat="1" ht="5.25" customHeight="1">
      <c r="B5" s="191"/>
      <c r="C5" s="193"/>
      <c r="D5" s="193"/>
      <c r="E5" s="193"/>
      <c r="F5" s="193"/>
      <c r="G5" s="193"/>
      <c r="H5" s="193"/>
      <c r="I5" s="193"/>
      <c r="J5" s="193"/>
      <c r="K5" s="192"/>
    </row>
    <row r="6" spans="2:11" customFormat="1" ht="15" customHeight="1">
      <c r="B6" s="191"/>
      <c r="C6" s="311" t="s">
        <v>1428</v>
      </c>
      <c r="D6" s="311"/>
      <c r="E6" s="311"/>
      <c r="F6" s="311"/>
      <c r="G6" s="311"/>
      <c r="H6" s="311"/>
      <c r="I6" s="311"/>
      <c r="J6" s="311"/>
      <c r="K6" s="192"/>
    </row>
    <row r="7" spans="2:11" customFormat="1" ht="15" customHeight="1">
      <c r="B7" s="195"/>
      <c r="C7" s="311" t="s">
        <v>1429</v>
      </c>
      <c r="D7" s="311"/>
      <c r="E7" s="311"/>
      <c r="F7" s="311"/>
      <c r="G7" s="311"/>
      <c r="H7" s="311"/>
      <c r="I7" s="311"/>
      <c r="J7" s="311"/>
      <c r="K7" s="192"/>
    </row>
    <row r="8" spans="2:11" customFormat="1" ht="12.75" customHeight="1">
      <c r="B8" s="195"/>
      <c r="C8" s="194"/>
      <c r="D8" s="194"/>
      <c r="E8" s="194"/>
      <c r="F8" s="194"/>
      <c r="G8" s="194"/>
      <c r="H8" s="194"/>
      <c r="I8" s="194"/>
      <c r="J8" s="194"/>
      <c r="K8" s="192"/>
    </row>
    <row r="9" spans="2:11" customFormat="1" ht="15" customHeight="1">
      <c r="B9" s="195"/>
      <c r="C9" s="311" t="s">
        <v>1430</v>
      </c>
      <c r="D9" s="311"/>
      <c r="E9" s="311"/>
      <c r="F9" s="311"/>
      <c r="G9" s="311"/>
      <c r="H9" s="311"/>
      <c r="I9" s="311"/>
      <c r="J9" s="311"/>
      <c r="K9" s="192"/>
    </row>
    <row r="10" spans="2:11" customFormat="1" ht="15" customHeight="1">
      <c r="B10" s="195"/>
      <c r="C10" s="194"/>
      <c r="D10" s="311" t="s">
        <v>1431</v>
      </c>
      <c r="E10" s="311"/>
      <c r="F10" s="311"/>
      <c r="G10" s="311"/>
      <c r="H10" s="311"/>
      <c r="I10" s="311"/>
      <c r="J10" s="311"/>
      <c r="K10" s="192"/>
    </row>
    <row r="11" spans="2:11" customFormat="1" ht="15" customHeight="1">
      <c r="B11" s="195"/>
      <c r="C11" s="196"/>
      <c r="D11" s="311" t="s">
        <v>1432</v>
      </c>
      <c r="E11" s="311"/>
      <c r="F11" s="311"/>
      <c r="G11" s="311"/>
      <c r="H11" s="311"/>
      <c r="I11" s="311"/>
      <c r="J11" s="311"/>
      <c r="K11" s="192"/>
    </row>
    <row r="12" spans="2:11" customFormat="1" ht="15" customHeight="1">
      <c r="B12" s="195"/>
      <c r="C12" s="196"/>
      <c r="D12" s="194"/>
      <c r="E12" s="194"/>
      <c r="F12" s="194"/>
      <c r="G12" s="194"/>
      <c r="H12" s="194"/>
      <c r="I12" s="194"/>
      <c r="J12" s="194"/>
      <c r="K12" s="192"/>
    </row>
    <row r="13" spans="2:11" customFormat="1" ht="15" customHeight="1">
      <c r="B13" s="195"/>
      <c r="C13" s="196"/>
      <c r="D13" s="197" t="s">
        <v>1433</v>
      </c>
      <c r="E13" s="194"/>
      <c r="F13" s="194"/>
      <c r="G13" s="194"/>
      <c r="H13" s="194"/>
      <c r="I13" s="194"/>
      <c r="J13" s="194"/>
      <c r="K13" s="192"/>
    </row>
    <row r="14" spans="2:11" customFormat="1" ht="12.75" customHeight="1">
      <c r="B14" s="195"/>
      <c r="C14" s="196"/>
      <c r="D14" s="196"/>
      <c r="E14" s="196"/>
      <c r="F14" s="196"/>
      <c r="G14" s="196"/>
      <c r="H14" s="196"/>
      <c r="I14" s="196"/>
      <c r="J14" s="196"/>
      <c r="K14" s="192"/>
    </row>
    <row r="15" spans="2:11" customFormat="1" ht="15" customHeight="1">
      <c r="B15" s="195"/>
      <c r="C15" s="196"/>
      <c r="D15" s="311" t="s">
        <v>1434</v>
      </c>
      <c r="E15" s="311"/>
      <c r="F15" s="311"/>
      <c r="G15" s="311"/>
      <c r="H15" s="311"/>
      <c r="I15" s="311"/>
      <c r="J15" s="311"/>
      <c r="K15" s="192"/>
    </row>
    <row r="16" spans="2:11" customFormat="1" ht="15" customHeight="1">
      <c r="B16" s="195"/>
      <c r="C16" s="196"/>
      <c r="D16" s="311" t="s">
        <v>1435</v>
      </c>
      <c r="E16" s="311"/>
      <c r="F16" s="311"/>
      <c r="G16" s="311"/>
      <c r="H16" s="311"/>
      <c r="I16" s="311"/>
      <c r="J16" s="311"/>
      <c r="K16" s="192"/>
    </row>
    <row r="17" spans="2:11" customFormat="1" ht="15" customHeight="1">
      <c r="B17" s="195"/>
      <c r="C17" s="196"/>
      <c r="D17" s="311" t="s">
        <v>1436</v>
      </c>
      <c r="E17" s="311"/>
      <c r="F17" s="311"/>
      <c r="G17" s="311"/>
      <c r="H17" s="311"/>
      <c r="I17" s="311"/>
      <c r="J17" s="311"/>
      <c r="K17" s="192"/>
    </row>
    <row r="18" spans="2:11" customFormat="1" ht="15" customHeight="1">
      <c r="B18" s="195"/>
      <c r="C18" s="196"/>
      <c r="D18" s="196"/>
      <c r="E18" s="198" t="s">
        <v>78</v>
      </c>
      <c r="F18" s="311" t="s">
        <v>1437</v>
      </c>
      <c r="G18" s="311"/>
      <c r="H18" s="311"/>
      <c r="I18" s="311"/>
      <c r="J18" s="311"/>
      <c r="K18" s="192"/>
    </row>
    <row r="19" spans="2:11" customFormat="1" ht="15" customHeight="1">
      <c r="B19" s="195"/>
      <c r="C19" s="196"/>
      <c r="D19" s="196"/>
      <c r="E19" s="198" t="s">
        <v>1438</v>
      </c>
      <c r="F19" s="311" t="s">
        <v>1439</v>
      </c>
      <c r="G19" s="311"/>
      <c r="H19" s="311"/>
      <c r="I19" s="311"/>
      <c r="J19" s="311"/>
      <c r="K19" s="192"/>
    </row>
    <row r="20" spans="2:11" customFormat="1" ht="15" customHeight="1">
      <c r="B20" s="195"/>
      <c r="C20" s="196"/>
      <c r="D20" s="196"/>
      <c r="E20" s="198" t="s">
        <v>1440</v>
      </c>
      <c r="F20" s="311" t="s">
        <v>1441</v>
      </c>
      <c r="G20" s="311"/>
      <c r="H20" s="311"/>
      <c r="I20" s="311"/>
      <c r="J20" s="311"/>
      <c r="K20" s="192"/>
    </row>
    <row r="21" spans="2:11" customFormat="1" ht="15" customHeight="1">
      <c r="B21" s="195"/>
      <c r="C21" s="196"/>
      <c r="D21" s="196"/>
      <c r="E21" s="198" t="s">
        <v>1442</v>
      </c>
      <c r="F21" s="311" t="s">
        <v>1443</v>
      </c>
      <c r="G21" s="311"/>
      <c r="H21" s="311"/>
      <c r="I21" s="311"/>
      <c r="J21" s="311"/>
      <c r="K21" s="192"/>
    </row>
    <row r="22" spans="2:11" customFormat="1" ht="15" customHeight="1">
      <c r="B22" s="195"/>
      <c r="C22" s="196"/>
      <c r="D22" s="196"/>
      <c r="E22" s="198" t="s">
        <v>1444</v>
      </c>
      <c r="F22" s="311" t="s">
        <v>1445</v>
      </c>
      <c r="G22" s="311"/>
      <c r="H22" s="311"/>
      <c r="I22" s="311"/>
      <c r="J22" s="311"/>
      <c r="K22" s="192"/>
    </row>
    <row r="23" spans="2:11" customFormat="1" ht="15" customHeight="1">
      <c r="B23" s="195"/>
      <c r="C23" s="196"/>
      <c r="D23" s="196"/>
      <c r="E23" s="198" t="s">
        <v>1446</v>
      </c>
      <c r="F23" s="311" t="s">
        <v>1447</v>
      </c>
      <c r="G23" s="311"/>
      <c r="H23" s="311"/>
      <c r="I23" s="311"/>
      <c r="J23" s="311"/>
      <c r="K23" s="192"/>
    </row>
    <row r="24" spans="2:11" customFormat="1" ht="12.75" customHeight="1">
      <c r="B24" s="195"/>
      <c r="C24" s="196"/>
      <c r="D24" s="196"/>
      <c r="E24" s="196"/>
      <c r="F24" s="196"/>
      <c r="G24" s="196"/>
      <c r="H24" s="196"/>
      <c r="I24" s="196"/>
      <c r="J24" s="196"/>
      <c r="K24" s="192"/>
    </row>
    <row r="25" spans="2:11" customFormat="1" ht="15" customHeight="1">
      <c r="B25" s="195"/>
      <c r="C25" s="311" t="s">
        <v>1448</v>
      </c>
      <c r="D25" s="311"/>
      <c r="E25" s="311"/>
      <c r="F25" s="311"/>
      <c r="G25" s="311"/>
      <c r="H25" s="311"/>
      <c r="I25" s="311"/>
      <c r="J25" s="311"/>
      <c r="K25" s="192"/>
    </row>
    <row r="26" spans="2:11" customFormat="1" ht="15" customHeight="1">
      <c r="B26" s="195"/>
      <c r="C26" s="311" t="s">
        <v>1449</v>
      </c>
      <c r="D26" s="311"/>
      <c r="E26" s="311"/>
      <c r="F26" s="311"/>
      <c r="G26" s="311"/>
      <c r="H26" s="311"/>
      <c r="I26" s="311"/>
      <c r="J26" s="311"/>
      <c r="K26" s="192"/>
    </row>
    <row r="27" spans="2:11" customFormat="1" ht="15" customHeight="1">
      <c r="B27" s="195"/>
      <c r="C27" s="194"/>
      <c r="D27" s="311" t="s">
        <v>1450</v>
      </c>
      <c r="E27" s="311"/>
      <c r="F27" s="311"/>
      <c r="G27" s="311"/>
      <c r="H27" s="311"/>
      <c r="I27" s="311"/>
      <c r="J27" s="311"/>
      <c r="K27" s="192"/>
    </row>
    <row r="28" spans="2:11" customFormat="1" ht="15" customHeight="1">
      <c r="B28" s="195"/>
      <c r="C28" s="196"/>
      <c r="D28" s="311" t="s">
        <v>1451</v>
      </c>
      <c r="E28" s="311"/>
      <c r="F28" s="311"/>
      <c r="G28" s="311"/>
      <c r="H28" s="311"/>
      <c r="I28" s="311"/>
      <c r="J28" s="311"/>
      <c r="K28" s="192"/>
    </row>
    <row r="29" spans="2:11" customFormat="1" ht="12.75" customHeight="1">
      <c r="B29" s="195"/>
      <c r="C29" s="196"/>
      <c r="D29" s="196"/>
      <c r="E29" s="196"/>
      <c r="F29" s="196"/>
      <c r="G29" s="196"/>
      <c r="H29" s="196"/>
      <c r="I29" s="196"/>
      <c r="J29" s="196"/>
      <c r="K29" s="192"/>
    </row>
    <row r="30" spans="2:11" customFormat="1" ht="15" customHeight="1">
      <c r="B30" s="195"/>
      <c r="C30" s="196"/>
      <c r="D30" s="311" t="s">
        <v>1452</v>
      </c>
      <c r="E30" s="311"/>
      <c r="F30" s="311"/>
      <c r="G30" s="311"/>
      <c r="H30" s="311"/>
      <c r="I30" s="311"/>
      <c r="J30" s="311"/>
      <c r="K30" s="192"/>
    </row>
    <row r="31" spans="2:11" customFormat="1" ht="15" customHeight="1">
      <c r="B31" s="195"/>
      <c r="C31" s="196"/>
      <c r="D31" s="311" t="s">
        <v>1453</v>
      </c>
      <c r="E31" s="311"/>
      <c r="F31" s="311"/>
      <c r="G31" s="311"/>
      <c r="H31" s="311"/>
      <c r="I31" s="311"/>
      <c r="J31" s="311"/>
      <c r="K31" s="192"/>
    </row>
    <row r="32" spans="2:11" customFormat="1" ht="12.75" customHeight="1">
      <c r="B32" s="195"/>
      <c r="C32" s="196"/>
      <c r="D32" s="196"/>
      <c r="E32" s="196"/>
      <c r="F32" s="196"/>
      <c r="G32" s="196"/>
      <c r="H32" s="196"/>
      <c r="I32" s="196"/>
      <c r="J32" s="196"/>
      <c r="K32" s="192"/>
    </row>
    <row r="33" spans="2:11" customFormat="1" ht="15" customHeight="1">
      <c r="B33" s="195"/>
      <c r="C33" s="196"/>
      <c r="D33" s="311" t="s">
        <v>1454</v>
      </c>
      <c r="E33" s="311"/>
      <c r="F33" s="311"/>
      <c r="G33" s="311"/>
      <c r="H33" s="311"/>
      <c r="I33" s="311"/>
      <c r="J33" s="311"/>
      <c r="K33" s="192"/>
    </row>
    <row r="34" spans="2:11" customFormat="1" ht="15" customHeight="1">
      <c r="B34" s="195"/>
      <c r="C34" s="196"/>
      <c r="D34" s="311" t="s">
        <v>1455</v>
      </c>
      <c r="E34" s="311"/>
      <c r="F34" s="311"/>
      <c r="G34" s="311"/>
      <c r="H34" s="311"/>
      <c r="I34" s="311"/>
      <c r="J34" s="311"/>
      <c r="K34" s="192"/>
    </row>
    <row r="35" spans="2:11" customFormat="1" ht="15" customHeight="1">
      <c r="B35" s="195"/>
      <c r="C35" s="196"/>
      <c r="D35" s="311" t="s">
        <v>1456</v>
      </c>
      <c r="E35" s="311"/>
      <c r="F35" s="311"/>
      <c r="G35" s="311"/>
      <c r="H35" s="311"/>
      <c r="I35" s="311"/>
      <c r="J35" s="311"/>
      <c r="K35" s="192"/>
    </row>
    <row r="36" spans="2:11" customFormat="1" ht="15" customHeight="1">
      <c r="B36" s="195"/>
      <c r="C36" s="196"/>
      <c r="D36" s="194"/>
      <c r="E36" s="197" t="s">
        <v>117</v>
      </c>
      <c r="F36" s="194"/>
      <c r="G36" s="311" t="s">
        <v>1457</v>
      </c>
      <c r="H36" s="311"/>
      <c r="I36" s="311"/>
      <c r="J36" s="311"/>
      <c r="K36" s="192"/>
    </row>
    <row r="37" spans="2:11" customFormat="1" ht="30.75" customHeight="1">
      <c r="B37" s="195"/>
      <c r="C37" s="196"/>
      <c r="D37" s="194"/>
      <c r="E37" s="197" t="s">
        <v>1458</v>
      </c>
      <c r="F37" s="194"/>
      <c r="G37" s="311" t="s">
        <v>1459</v>
      </c>
      <c r="H37" s="311"/>
      <c r="I37" s="311"/>
      <c r="J37" s="311"/>
      <c r="K37" s="192"/>
    </row>
    <row r="38" spans="2:11" customFormat="1" ht="15" customHeight="1">
      <c r="B38" s="195"/>
      <c r="C38" s="196"/>
      <c r="D38" s="194"/>
      <c r="E38" s="197" t="s">
        <v>52</v>
      </c>
      <c r="F38" s="194"/>
      <c r="G38" s="311" t="s">
        <v>1460</v>
      </c>
      <c r="H38" s="311"/>
      <c r="I38" s="311"/>
      <c r="J38" s="311"/>
      <c r="K38" s="192"/>
    </row>
    <row r="39" spans="2:11" customFormat="1" ht="15" customHeight="1">
      <c r="B39" s="195"/>
      <c r="C39" s="196"/>
      <c r="D39" s="194"/>
      <c r="E39" s="197" t="s">
        <v>53</v>
      </c>
      <c r="F39" s="194"/>
      <c r="G39" s="311" t="s">
        <v>1461</v>
      </c>
      <c r="H39" s="311"/>
      <c r="I39" s="311"/>
      <c r="J39" s="311"/>
      <c r="K39" s="192"/>
    </row>
    <row r="40" spans="2:11" customFormat="1" ht="15" customHeight="1">
      <c r="B40" s="195"/>
      <c r="C40" s="196"/>
      <c r="D40" s="194"/>
      <c r="E40" s="197" t="s">
        <v>118</v>
      </c>
      <c r="F40" s="194"/>
      <c r="G40" s="311" t="s">
        <v>1462</v>
      </c>
      <c r="H40" s="311"/>
      <c r="I40" s="311"/>
      <c r="J40" s="311"/>
      <c r="K40" s="192"/>
    </row>
    <row r="41" spans="2:11" customFormat="1" ht="15" customHeight="1">
      <c r="B41" s="195"/>
      <c r="C41" s="196"/>
      <c r="D41" s="194"/>
      <c r="E41" s="197" t="s">
        <v>119</v>
      </c>
      <c r="F41" s="194"/>
      <c r="G41" s="311" t="s">
        <v>1463</v>
      </c>
      <c r="H41" s="311"/>
      <c r="I41" s="311"/>
      <c r="J41" s="311"/>
      <c r="K41" s="192"/>
    </row>
    <row r="42" spans="2:11" customFormat="1" ht="15" customHeight="1">
      <c r="B42" s="195"/>
      <c r="C42" s="196"/>
      <c r="D42" s="194"/>
      <c r="E42" s="197" t="s">
        <v>1464</v>
      </c>
      <c r="F42" s="194"/>
      <c r="G42" s="311" t="s">
        <v>1465</v>
      </c>
      <c r="H42" s="311"/>
      <c r="I42" s="311"/>
      <c r="J42" s="311"/>
      <c r="K42" s="192"/>
    </row>
    <row r="43" spans="2:11" customFormat="1" ht="15" customHeight="1">
      <c r="B43" s="195"/>
      <c r="C43" s="196"/>
      <c r="D43" s="194"/>
      <c r="E43" s="197"/>
      <c r="F43" s="194"/>
      <c r="G43" s="311" t="s">
        <v>1466</v>
      </c>
      <c r="H43" s="311"/>
      <c r="I43" s="311"/>
      <c r="J43" s="311"/>
      <c r="K43" s="192"/>
    </row>
    <row r="44" spans="2:11" customFormat="1" ht="15" customHeight="1">
      <c r="B44" s="195"/>
      <c r="C44" s="196"/>
      <c r="D44" s="194"/>
      <c r="E44" s="197" t="s">
        <v>1467</v>
      </c>
      <c r="F44" s="194"/>
      <c r="G44" s="311" t="s">
        <v>1468</v>
      </c>
      <c r="H44" s="311"/>
      <c r="I44" s="311"/>
      <c r="J44" s="311"/>
      <c r="K44" s="192"/>
    </row>
    <row r="45" spans="2:11" customFormat="1" ht="15" customHeight="1">
      <c r="B45" s="195"/>
      <c r="C45" s="196"/>
      <c r="D45" s="194"/>
      <c r="E45" s="197" t="s">
        <v>121</v>
      </c>
      <c r="F45" s="194"/>
      <c r="G45" s="311" t="s">
        <v>1469</v>
      </c>
      <c r="H45" s="311"/>
      <c r="I45" s="311"/>
      <c r="J45" s="311"/>
      <c r="K45" s="192"/>
    </row>
    <row r="46" spans="2:11" customFormat="1" ht="12.75" customHeight="1">
      <c r="B46" s="195"/>
      <c r="C46" s="196"/>
      <c r="D46" s="194"/>
      <c r="E46" s="194"/>
      <c r="F46" s="194"/>
      <c r="G46" s="194"/>
      <c r="H46" s="194"/>
      <c r="I46" s="194"/>
      <c r="J46" s="194"/>
      <c r="K46" s="192"/>
    </row>
    <row r="47" spans="2:11" customFormat="1" ht="15" customHeight="1">
      <c r="B47" s="195"/>
      <c r="C47" s="196"/>
      <c r="D47" s="311" t="s">
        <v>1470</v>
      </c>
      <c r="E47" s="311"/>
      <c r="F47" s="311"/>
      <c r="G47" s="311"/>
      <c r="H47" s="311"/>
      <c r="I47" s="311"/>
      <c r="J47" s="311"/>
      <c r="K47" s="192"/>
    </row>
    <row r="48" spans="2:11" customFormat="1" ht="15" customHeight="1">
      <c r="B48" s="195"/>
      <c r="C48" s="196"/>
      <c r="D48" s="196"/>
      <c r="E48" s="311" t="s">
        <v>1471</v>
      </c>
      <c r="F48" s="311"/>
      <c r="G48" s="311"/>
      <c r="H48" s="311"/>
      <c r="I48" s="311"/>
      <c r="J48" s="311"/>
      <c r="K48" s="192"/>
    </row>
    <row r="49" spans="2:11" customFormat="1" ht="15" customHeight="1">
      <c r="B49" s="195"/>
      <c r="C49" s="196"/>
      <c r="D49" s="196"/>
      <c r="E49" s="311" t="s">
        <v>1472</v>
      </c>
      <c r="F49" s="311"/>
      <c r="G49" s="311"/>
      <c r="H49" s="311"/>
      <c r="I49" s="311"/>
      <c r="J49" s="311"/>
      <c r="K49" s="192"/>
    </row>
    <row r="50" spans="2:11" customFormat="1" ht="15" customHeight="1">
      <c r="B50" s="195"/>
      <c r="C50" s="196"/>
      <c r="D50" s="196"/>
      <c r="E50" s="311" t="s">
        <v>1473</v>
      </c>
      <c r="F50" s="311"/>
      <c r="G50" s="311"/>
      <c r="H50" s="311"/>
      <c r="I50" s="311"/>
      <c r="J50" s="311"/>
      <c r="K50" s="192"/>
    </row>
    <row r="51" spans="2:11" customFormat="1" ht="15" customHeight="1">
      <c r="B51" s="195"/>
      <c r="C51" s="196"/>
      <c r="D51" s="311" t="s">
        <v>1474</v>
      </c>
      <c r="E51" s="311"/>
      <c r="F51" s="311"/>
      <c r="G51" s="311"/>
      <c r="H51" s="311"/>
      <c r="I51" s="311"/>
      <c r="J51" s="311"/>
      <c r="K51" s="192"/>
    </row>
    <row r="52" spans="2:11" customFormat="1" ht="25.5" customHeight="1">
      <c r="B52" s="191"/>
      <c r="C52" s="312" t="s">
        <v>1475</v>
      </c>
      <c r="D52" s="312"/>
      <c r="E52" s="312"/>
      <c r="F52" s="312"/>
      <c r="G52" s="312"/>
      <c r="H52" s="312"/>
      <c r="I52" s="312"/>
      <c r="J52" s="312"/>
      <c r="K52" s="192"/>
    </row>
    <row r="53" spans="2:11" customFormat="1" ht="5.25" customHeight="1">
      <c r="B53" s="191"/>
      <c r="C53" s="193"/>
      <c r="D53" s="193"/>
      <c r="E53" s="193"/>
      <c r="F53" s="193"/>
      <c r="G53" s="193"/>
      <c r="H53" s="193"/>
      <c r="I53" s="193"/>
      <c r="J53" s="193"/>
      <c r="K53" s="192"/>
    </row>
    <row r="54" spans="2:11" customFormat="1" ht="15" customHeight="1">
      <c r="B54" s="191"/>
      <c r="C54" s="311" t="s">
        <v>1476</v>
      </c>
      <c r="D54" s="311"/>
      <c r="E54" s="311"/>
      <c r="F54" s="311"/>
      <c r="G54" s="311"/>
      <c r="H54" s="311"/>
      <c r="I54" s="311"/>
      <c r="J54" s="311"/>
      <c r="K54" s="192"/>
    </row>
    <row r="55" spans="2:11" customFormat="1" ht="15" customHeight="1">
      <c r="B55" s="191"/>
      <c r="C55" s="311" t="s">
        <v>1477</v>
      </c>
      <c r="D55" s="311"/>
      <c r="E55" s="311"/>
      <c r="F55" s="311"/>
      <c r="G55" s="311"/>
      <c r="H55" s="311"/>
      <c r="I55" s="311"/>
      <c r="J55" s="311"/>
      <c r="K55" s="192"/>
    </row>
    <row r="56" spans="2:11" customFormat="1" ht="12.75" customHeight="1">
      <c r="B56" s="191"/>
      <c r="C56" s="194"/>
      <c r="D56" s="194"/>
      <c r="E56" s="194"/>
      <c r="F56" s="194"/>
      <c r="G56" s="194"/>
      <c r="H56" s="194"/>
      <c r="I56" s="194"/>
      <c r="J56" s="194"/>
      <c r="K56" s="192"/>
    </row>
    <row r="57" spans="2:11" customFormat="1" ht="15" customHeight="1">
      <c r="B57" s="191"/>
      <c r="C57" s="311" t="s">
        <v>1478</v>
      </c>
      <c r="D57" s="311"/>
      <c r="E57" s="311"/>
      <c r="F57" s="311"/>
      <c r="G57" s="311"/>
      <c r="H57" s="311"/>
      <c r="I57" s="311"/>
      <c r="J57" s="311"/>
      <c r="K57" s="192"/>
    </row>
    <row r="58" spans="2:11" customFormat="1" ht="15" customHeight="1">
      <c r="B58" s="191"/>
      <c r="C58" s="196"/>
      <c r="D58" s="311" t="s">
        <v>1479</v>
      </c>
      <c r="E58" s="311"/>
      <c r="F58" s="311"/>
      <c r="G58" s="311"/>
      <c r="H58" s="311"/>
      <c r="I58" s="311"/>
      <c r="J58" s="311"/>
      <c r="K58" s="192"/>
    </row>
    <row r="59" spans="2:11" customFormat="1" ht="15" customHeight="1">
      <c r="B59" s="191"/>
      <c r="C59" s="196"/>
      <c r="D59" s="311" t="s">
        <v>1480</v>
      </c>
      <c r="E59" s="311"/>
      <c r="F59" s="311"/>
      <c r="G59" s="311"/>
      <c r="H59" s="311"/>
      <c r="I59" s="311"/>
      <c r="J59" s="311"/>
      <c r="K59" s="192"/>
    </row>
    <row r="60" spans="2:11" customFormat="1" ht="15" customHeight="1">
      <c r="B60" s="191"/>
      <c r="C60" s="196"/>
      <c r="D60" s="311" t="s">
        <v>1481</v>
      </c>
      <c r="E60" s="311"/>
      <c r="F60" s="311"/>
      <c r="G60" s="311"/>
      <c r="H60" s="311"/>
      <c r="I60" s="311"/>
      <c r="J60" s="311"/>
      <c r="K60" s="192"/>
    </row>
    <row r="61" spans="2:11" customFormat="1" ht="15" customHeight="1">
      <c r="B61" s="191"/>
      <c r="C61" s="196"/>
      <c r="D61" s="311" t="s">
        <v>1482</v>
      </c>
      <c r="E61" s="311"/>
      <c r="F61" s="311"/>
      <c r="G61" s="311"/>
      <c r="H61" s="311"/>
      <c r="I61" s="311"/>
      <c r="J61" s="311"/>
      <c r="K61" s="192"/>
    </row>
    <row r="62" spans="2:11" customFormat="1" ht="15" customHeight="1">
      <c r="B62" s="191"/>
      <c r="C62" s="196"/>
      <c r="D62" s="314" t="s">
        <v>1483</v>
      </c>
      <c r="E62" s="314"/>
      <c r="F62" s="314"/>
      <c r="G62" s="314"/>
      <c r="H62" s="314"/>
      <c r="I62" s="314"/>
      <c r="J62" s="314"/>
      <c r="K62" s="192"/>
    </row>
    <row r="63" spans="2:11" customFormat="1" ht="15" customHeight="1">
      <c r="B63" s="191"/>
      <c r="C63" s="196"/>
      <c r="D63" s="311" t="s">
        <v>1484</v>
      </c>
      <c r="E63" s="311"/>
      <c r="F63" s="311"/>
      <c r="G63" s="311"/>
      <c r="H63" s="311"/>
      <c r="I63" s="311"/>
      <c r="J63" s="311"/>
      <c r="K63" s="192"/>
    </row>
    <row r="64" spans="2:11" customFormat="1" ht="12.75" customHeight="1">
      <c r="B64" s="191"/>
      <c r="C64" s="196"/>
      <c r="D64" s="196"/>
      <c r="E64" s="199"/>
      <c r="F64" s="196"/>
      <c r="G64" s="196"/>
      <c r="H64" s="196"/>
      <c r="I64" s="196"/>
      <c r="J64" s="196"/>
      <c r="K64" s="192"/>
    </row>
    <row r="65" spans="2:11" customFormat="1" ht="15" customHeight="1">
      <c r="B65" s="191"/>
      <c r="C65" s="196"/>
      <c r="D65" s="311" t="s">
        <v>1485</v>
      </c>
      <c r="E65" s="311"/>
      <c r="F65" s="311"/>
      <c r="G65" s="311"/>
      <c r="H65" s="311"/>
      <c r="I65" s="311"/>
      <c r="J65" s="311"/>
      <c r="K65" s="192"/>
    </row>
    <row r="66" spans="2:11" customFormat="1" ht="15" customHeight="1">
      <c r="B66" s="191"/>
      <c r="C66" s="196"/>
      <c r="D66" s="314" t="s">
        <v>1486</v>
      </c>
      <c r="E66" s="314"/>
      <c r="F66" s="314"/>
      <c r="G66" s="314"/>
      <c r="H66" s="314"/>
      <c r="I66" s="314"/>
      <c r="J66" s="314"/>
      <c r="K66" s="192"/>
    </row>
    <row r="67" spans="2:11" customFormat="1" ht="15" customHeight="1">
      <c r="B67" s="191"/>
      <c r="C67" s="196"/>
      <c r="D67" s="311" t="s">
        <v>1487</v>
      </c>
      <c r="E67" s="311"/>
      <c r="F67" s="311"/>
      <c r="G67" s="311"/>
      <c r="H67" s="311"/>
      <c r="I67" s="311"/>
      <c r="J67" s="311"/>
      <c r="K67" s="192"/>
    </row>
    <row r="68" spans="2:11" customFormat="1" ht="15" customHeight="1">
      <c r="B68" s="191"/>
      <c r="C68" s="196"/>
      <c r="D68" s="311" t="s">
        <v>1488</v>
      </c>
      <c r="E68" s="311"/>
      <c r="F68" s="311"/>
      <c r="G68" s="311"/>
      <c r="H68" s="311"/>
      <c r="I68" s="311"/>
      <c r="J68" s="311"/>
      <c r="K68" s="192"/>
    </row>
    <row r="69" spans="2:11" customFormat="1" ht="15" customHeight="1">
      <c r="B69" s="191"/>
      <c r="C69" s="196"/>
      <c r="D69" s="311" t="s">
        <v>1489</v>
      </c>
      <c r="E69" s="311"/>
      <c r="F69" s="311"/>
      <c r="G69" s="311"/>
      <c r="H69" s="311"/>
      <c r="I69" s="311"/>
      <c r="J69" s="311"/>
      <c r="K69" s="192"/>
    </row>
    <row r="70" spans="2:11" customFormat="1" ht="15" customHeight="1">
      <c r="B70" s="191"/>
      <c r="C70" s="196"/>
      <c r="D70" s="311" t="s">
        <v>1490</v>
      </c>
      <c r="E70" s="311"/>
      <c r="F70" s="311"/>
      <c r="G70" s="311"/>
      <c r="H70" s="311"/>
      <c r="I70" s="311"/>
      <c r="J70" s="311"/>
      <c r="K70" s="192"/>
    </row>
    <row r="71" spans="2:11" customFormat="1" ht="12.75" customHeight="1">
      <c r="B71" s="200"/>
      <c r="C71" s="201"/>
      <c r="D71" s="201"/>
      <c r="E71" s="201"/>
      <c r="F71" s="201"/>
      <c r="G71" s="201"/>
      <c r="H71" s="201"/>
      <c r="I71" s="201"/>
      <c r="J71" s="201"/>
      <c r="K71" s="202"/>
    </row>
    <row r="72" spans="2:11" customFormat="1" ht="18.75" customHeight="1">
      <c r="B72" s="203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2:11" customFormat="1" ht="18.75" customHeight="1">
      <c r="B73" s="204"/>
      <c r="C73" s="204"/>
      <c r="D73" s="204"/>
      <c r="E73" s="204"/>
      <c r="F73" s="204"/>
      <c r="G73" s="204"/>
      <c r="H73" s="204"/>
      <c r="I73" s="204"/>
      <c r="J73" s="204"/>
      <c r="K73" s="204"/>
    </row>
    <row r="74" spans="2:11" customFormat="1" ht="7.5" customHeight="1">
      <c r="B74" s="205"/>
      <c r="C74" s="206"/>
      <c r="D74" s="206"/>
      <c r="E74" s="206"/>
      <c r="F74" s="206"/>
      <c r="G74" s="206"/>
      <c r="H74" s="206"/>
      <c r="I74" s="206"/>
      <c r="J74" s="206"/>
      <c r="K74" s="207"/>
    </row>
    <row r="75" spans="2:11" customFormat="1" ht="45" customHeight="1">
      <c r="B75" s="208"/>
      <c r="C75" s="315" t="s">
        <v>1491</v>
      </c>
      <c r="D75" s="315"/>
      <c r="E75" s="315"/>
      <c r="F75" s="315"/>
      <c r="G75" s="315"/>
      <c r="H75" s="315"/>
      <c r="I75" s="315"/>
      <c r="J75" s="315"/>
      <c r="K75" s="209"/>
    </row>
    <row r="76" spans="2:11" customFormat="1" ht="17.25" customHeight="1">
      <c r="B76" s="208"/>
      <c r="C76" s="210" t="s">
        <v>1492</v>
      </c>
      <c r="D76" s="210"/>
      <c r="E76" s="210"/>
      <c r="F76" s="210" t="s">
        <v>1493</v>
      </c>
      <c r="G76" s="211"/>
      <c r="H76" s="210" t="s">
        <v>53</v>
      </c>
      <c r="I76" s="210" t="s">
        <v>56</v>
      </c>
      <c r="J76" s="210" t="s">
        <v>1494</v>
      </c>
      <c r="K76" s="209"/>
    </row>
    <row r="77" spans="2:11" customFormat="1" ht="17.25" customHeight="1">
      <c r="B77" s="208"/>
      <c r="C77" s="212" t="s">
        <v>1495</v>
      </c>
      <c r="D77" s="212"/>
      <c r="E77" s="212"/>
      <c r="F77" s="213" t="s">
        <v>1496</v>
      </c>
      <c r="G77" s="214"/>
      <c r="H77" s="212"/>
      <c r="I77" s="212"/>
      <c r="J77" s="212" t="s">
        <v>1497</v>
      </c>
      <c r="K77" s="209"/>
    </row>
    <row r="78" spans="2:11" customFormat="1" ht="5.25" customHeight="1">
      <c r="B78" s="208"/>
      <c r="C78" s="215"/>
      <c r="D78" s="215"/>
      <c r="E78" s="215"/>
      <c r="F78" s="215"/>
      <c r="G78" s="216"/>
      <c r="H78" s="215"/>
      <c r="I78" s="215"/>
      <c r="J78" s="215"/>
      <c r="K78" s="209"/>
    </row>
    <row r="79" spans="2:11" customFormat="1" ht="15" customHeight="1">
      <c r="B79" s="208"/>
      <c r="C79" s="197" t="s">
        <v>52</v>
      </c>
      <c r="D79" s="217"/>
      <c r="E79" s="217"/>
      <c r="F79" s="218" t="s">
        <v>1498</v>
      </c>
      <c r="G79" s="219"/>
      <c r="H79" s="197" t="s">
        <v>1499</v>
      </c>
      <c r="I79" s="197" t="s">
        <v>1500</v>
      </c>
      <c r="J79" s="197">
        <v>20</v>
      </c>
      <c r="K79" s="209"/>
    </row>
    <row r="80" spans="2:11" customFormat="1" ht="15" customHeight="1">
      <c r="B80" s="208"/>
      <c r="C80" s="197" t="s">
        <v>1501</v>
      </c>
      <c r="D80" s="197"/>
      <c r="E80" s="197"/>
      <c r="F80" s="218" t="s">
        <v>1498</v>
      </c>
      <c r="G80" s="219"/>
      <c r="H80" s="197" t="s">
        <v>1502</v>
      </c>
      <c r="I80" s="197" t="s">
        <v>1500</v>
      </c>
      <c r="J80" s="197">
        <v>120</v>
      </c>
      <c r="K80" s="209"/>
    </row>
    <row r="81" spans="2:11" customFormat="1" ht="15" customHeight="1">
      <c r="B81" s="220"/>
      <c r="C81" s="197" t="s">
        <v>1503</v>
      </c>
      <c r="D81" s="197"/>
      <c r="E81" s="197"/>
      <c r="F81" s="218" t="s">
        <v>1504</v>
      </c>
      <c r="G81" s="219"/>
      <c r="H81" s="197" t="s">
        <v>1505</v>
      </c>
      <c r="I81" s="197" t="s">
        <v>1500</v>
      </c>
      <c r="J81" s="197">
        <v>50</v>
      </c>
      <c r="K81" s="209"/>
    </row>
    <row r="82" spans="2:11" customFormat="1" ht="15" customHeight="1">
      <c r="B82" s="220"/>
      <c r="C82" s="197" t="s">
        <v>1506</v>
      </c>
      <c r="D82" s="197"/>
      <c r="E82" s="197"/>
      <c r="F82" s="218" t="s">
        <v>1498</v>
      </c>
      <c r="G82" s="219"/>
      <c r="H82" s="197" t="s">
        <v>1507</v>
      </c>
      <c r="I82" s="197" t="s">
        <v>1508</v>
      </c>
      <c r="J82" s="197"/>
      <c r="K82" s="209"/>
    </row>
    <row r="83" spans="2:11" customFormat="1" ht="15" customHeight="1">
      <c r="B83" s="220"/>
      <c r="C83" s="197" t="s">
        <v>1509</v>
      </c>
      <c r="D83" s="197"/>
      <c r="E83" s="197"/>
      <c r="F83" s="218" t="s">
        <v>1504</v>
      </c>
      <c r="G83" s="197"/>
      <c r="H83" s="197" t="s">
        <v>1510</v>
      </c>
      <c r="I83" s="197" t="s">
        <v>1500</v>
      </c>
      <c r="J83" s="197">
        <v>15</v>
      </c>
      <c r="K83" s="209"/>
    </row>
    <row r="84" spans="2:11" customFormat="1" ht="15" customHeight="1">
      <c r="B84" s="220"/>
      <c r="C84" s="197" t="s">
        <v>1511</v>
      </c>
      <c r="D84" s="197"/>
      <c r="E84" s="197"/>
      <c r="F84" s="218" t="s">
        <v>1504</v>
      </c>
      <c r="G84" s="197"/>
      <c r="H84" s="197" t="s">
        <v>1512</v>
      </c>
      <c r="I84" s="197" t="s">
        <v>1500</v>
      </c>
      <c r="J84" s="197">
        <v>15</v>
      </c>
      <c r="K84" s="209"/>
    </row>
    <row r="85" spans="2:11" customFormat="1" ht="15" customHeight="1">
      <c r="B85" s="220"/>
      <c r="C85" s="197" t="s">
        <v>1513</v>
      </c>
      <c r="D85" s="197"/>
      <c r="E85" s="197"/>
      <c r="F85" s="218" t="s">
        <v>1504</v>
      </c>
      <c r="G85" s="197"/>
      <c r="H85" s="197" t="s">
        <v>1514</v>
      </c>
      <c r="I85" s="197" t="s">
        <v>1500</v>
      </c>
      <c r="J85" s="197">
        <v>20</v>
      </c>
      <c r="K85" s="209"/>
    </row>
    <row r="86" spans="2:11" customFormat="1" ht="15" customHeight="1">
      <c r="B86" s="220"/>
      <c r="C86" s="197" t="s">
        <v>1515</v>
      </c>
      <c r="D86" s="197"/>
      <c r="E86" s="197"/>
      <c r="F86" s="218" t="s">
        <v>1504</v>
      </c>
      <c r="G86" s="197"/>
      <c r="H86" s="197" t="s">
        <v>1516</v>
      </c>
      <c r="I86" s="197" t="s">
        <v>1500</v>
      </c>
      <c r="J86" s="197">
        <v>20</v>
      </c>
      <c r="K86" s="209"/>
    </row>
    <row r="87" spans="2:11" customFormat="1" ht="15" customHeight="1">
      <c r="B87" s="220"/>
      <c r="C87" s="197" t="s">
        <v>1517</v>
      </c>
      <c r="D87" s="197"/>
      <c r="E87" s="197"/>
      <c r="F87" s="218" t="s">
        <v>1504</v>
      </c>
      <c r="G87" s="219"/>
      <c r="H87" s="197" t="s">
        <v>1518</v>
      </c>
      <c r="I87" s="197" t="s">
        <v>1500</v>
      </c>
      <c r="J87" s="197">
        <v>50</v>
      </c>
      <c r="K87" s="209"/>
    </row>
    <row r="88" spans="2:11" customFormat="1" ht="15" customHeight="1">
      <c r="B88" s="220"/>
      <c r="C88" s="197" t="s">
        <v>1519</v>
      </c>
      <c r="D88" s="197"/>
      <c r="E88" s="197"/>
      <c r="F88" s="218" t="s">
        <v>1504</v>
      </c>
      <c r="G88" s="219"/>
      <c r="H88" s="197" t="s">
        <v>1520</v>
      </c>
      <c r="I88" s="197" t="s">
        <v>1500</v>
      </c>
      <c r="J88" s="197">
        <v>20</v>
      </c>
      <c r="K88" s="209"/>
    </row>
    <row r="89" spans="2:11" customFormat="1" ht="15" customHeight="1">
      <c r="B89" s="220"/>
      <c r="C89" s="197" t="s">
        <v>1521</v>
      </c>
      <c r="D89" s="197"/>
      <c r="E89" s="197"/>
      <c r="F89" s="218" t="s">
        <v>1504</v>
      </c>
      <c r="G89" s="219"/>
      <c r="H89" s="197" t="s">
        <v>1522</v>
      </c>
      <c r="I89" s="197" t="s">
        <v>1500</v>
      </c>
      <c r="J89" s="197">
        <v>20</v>
      </c>
      <c r="K89" s="209"/>
    </row>
    <row r="90" spans="2:11" customFormat="1" ht="15" customHeight="1">
      <c r="B90" s="220"/>
      <c r="C90" s="197" t="s">
        <v>1523</v>
      </c>
      <c r="D90" s="197"/>
      <c r="E90" s="197"/>
      <c r="F90" s="218" t="s">
        <v>1504</v>
      </c>
      <c r="G90" s="219"/>
      <c r="H90" s="197" t="s">
        <v>1524</v>
      </c>
      <c r="I90" s="197" t="s">
        <v>1500</v>
      </c>
      <c r="J90" s="197">
        <v>50</v>
      </c>
      <c r="K90" s="209"/>
    </row>
    <row r="91" spans="2:11" customFormat="1" ht="15" customHeight="1">
      <c r="B91" s="220"/>
      <c r="C91" s="197" t="s">
        <v>1525</v>
      </c>
      <c r="D91" s="197"/>
      <c r="E91" s="197"/>
      <c r="F91" s="218" t="s">
        <v>1504</v>
      </c>
      <c r="G91" s="219"/>
      <c r="H91" s="197" t="s">
        <v>1525</v>
      </c>
      <c r="I91" s="197" t="s">
        <v>1500</v>
      </c>
      <c r="J91" s="197">
        <v>50</v>
      </c>
      <c r="K91" s="209"/>
    </row>
    <row r="92" spans="2:11" customFormat="1" ht="15" customHeight="1">
      <c r="B92" s="220"/>
      <c r="C92" s="197" t="s">
        <v>1526</v>
      </c>
      <c r="D92" s="197"/>
      <c r="E92" s="197"/>
      <c r="F92" s="218" t="s">
        <v>1504</v>
      </c>
      <c r="G92" s="219"/>
      <c r="H92" s="197" t="s">
        <v>1527</v>
      </c>
      <c r="I92" s="197" t="s">
        <v>1500</v>
      </c>
      <c r="J92" s="197">
        <v>255</v>
      </c>
      <c r="K92" s="209"/>
    </row>
    <row r="93" spans="2:11" customFormat="1" ht="15" customHeight="1">
      <c r="B93" s="220"/>
      <c r="C93" s="197" t="s">
        <v>1528</v>
      </c>
      <c r="D93" s="197"/>
      <c r="E93" s="197"/>
      <c r="F93" s="218" t="s">
        <v>1498</v>
      </c>
      <c r="G93" s="219"/>
      <c r="H93" s="197" t="s">
        <v>1529</v>
      </c>
      <c r="I93" s="197" t="s">
        <v>1530</v>
      </c>
      <c r="J93" s="197"/>
      <c r="K93" s="209"/>
    </row>
    <row r="94" spans="2:11" customFormat="1" ht="15" customHeight="1">
      <c r="B94" s="220"/>
      <c r="C94" s="197" t="s">
        <v>1531</v>
      </c>
      <c r="D94" s="197"/>
      <c r="E94" s="197"/>
      <c r="F94" s="218" t="s">
        <v>1498</v>
      </c>
      <c r="G94" s="219"/>
      <c r="H94" s="197" t="s">
        <v>1532</v>
      </c>
      <c r="I94" s="197" t="s">
        <v>1533</v>
      </c>
      <c r="J94" s="197"/>
      <c r="K94" s="209"/>
    </row>
    <row r="95" spans="2:11" customFormat="1" ht="15" customHeight="1">
      <c r="B95" s="220"/>
      <c r="C95" s="197" t="s">
        <v>1534</v>
      </c>
      <c r="D95" s="197"/>
      <c r="E95" s="197"/>
      <c r="F95" s="218" t="s">
        <v>1498</v>
      </c>
      <c r="G95" s="219"/>
      <c r="H95" s="197" t="s">
        <v>1534</v>
      </c>
      <c r="I95" s="197" t="s">
        <v>1533</v>
      </c>
      <c r="J95" s="197"/>
      <c r="K95" s="209"/>
    </row>
    <row r="96" spans="2:11" customFormat="1" ht="15" customHeight="1">
      <c r="B96" s="220"/>
      <c r="C96" s="197" t="s">
        <v>37</v>
      </c>
      <c r="D96" s="197"/>
      <c r="E96" s="197"/>
      <c r="F96" s="218" t="s">
        <v>1498</v>
      </c>
      <c r="G96" s="219"/>
      <c r="H96" s="197" t="s">
        <v>1535</v>
      </c>
      <c r="I96" s="197" t="s">
        <v>1533</v>
      </c>
      <c r="J96" s="197"/>
      <c r="K96" s="209"/>
    </row>
    <row r="97" spans="2:11" customFormat="1" ht="15" customHeight="1">
      <c r="B97" s="220"/>
      <c r="C97" s="197" t="s">
        <v>47</v>
      </c>
      <c r="D97" s="197"/>
      <c r="E97" s="197"/>
      <c r="F97" s="218" t="s">
        <v>1498</v>
      </c>
      <c r="G97" s="219"/>
      <c r="H97" s="197" t="s">
        <v>1536</v>
      </c>
      <c r="I97" s="197" t="s">
        <v>1533</v>
      </c>
      <c r="J97" s="197"/>
      <c r="K97" s="209"/>
    </row>
    <row r="98" spans="2:11" customFormat="1" ht="15" customHeight="1">
      <c r="B98" s="221"/>
      <c r="C98" s="222"/>
      <c r="D98" s="222"/>
      <c r="E98" s="222"/>
      <c r="F98" s="222"/>
      <c r="G98" s="222"/>
      <c r="H98" s="222"/>
      <c r="I98" s="222"/>
      <c r="J98" s="222"/>
      <c r="K98" s="223"/>
    </row>
    <row r="99" spans="2:11" customFormat="1" ht="18.75" customHeight="1">
      <c r="B99" s="224"/>
      <c r="C99" s="225"/>
      <c r="D99" s="225"/>
      <c r="E99" s="225"/>
      <c r="F99" s="225"/>
      <c r="G99" s="225"/>
      <c r="H99" s="225"/>
      <c r="I99" s="225"/>
      <c r="J99" s="225"/>
      <c r="K99" s="224"/>
    </row>
    <row r="100" spans="2:11" customFormat="1" ht="18.75" customHeight="1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</row>
    <row r="101" spans="2:11" customFormat="1" ht="7.5" customHeight="1">
      <c r="B101" s="205"/>
      <c r="C101" s="206"/>
      <c r="D101" s="206"/>
      <c r="E101" s="206"/>
      <c r="F101" s="206"/>
      <c r="G101" s="206"/>
      <c r="H101" s="206"/>
      <c r="I101" s="206"/>
      <c r="J101" s="206"/>
      <c r="K101" s="207"/>
    </row>
    <row r="102" spans="2:11" customFormat="1" ht="45" customHeight="1">
      <c r="B102" s="208"/>
      <c r="C102" s="315" t="s">
        <v>1537</v>
      </c>
      <c r="D102" s="315"/>
      <c r="E102" s="315"/>
      <c r="F102" s="315"/>
      <c r="G102" s="315"/>
      <c r="H102" s="315"/>
      <c r="I102" s="315"/>
      <c r="J102" s="315"/>
      <c r="K102" s="209"/>
    </row>
    <row r="103" spans="2:11" customFormat="1" ht="17.25" customHeight="1">
      <c r="B103" s="208"/>
      <c r="C103" s="210" t="s">
        <v>1492</v>
      </c>
      <c r="D103" s="210"/>
      <c r="E103" s="210"/>
      <c r="F103" s="210" t="s">
        <v>1493</v>
      </c>
      <c r="G103" s="211"/>
      <c r="H103" s="210" t="s">
        <v>53</v>
      </c>
      <c r="I103" s="210" t="s">
        <v>56</v>
      </c>
      <c r="J103" s="210" t="s">
        <v>1494</v>
      </c>
      <c r="K103" s="209"/>
    </row>
    <row r="104" spans="2:11" customFormat="1" ht="17.25" customHeight="1">
      <c r="B104" s="208"/>
      <c r="C104" s="212" t="s">
        <v>1495</v>
      </c>
      <c r="D104" s="212"/>
      <c r="E104" s="212"/>
      <c r="F104" s="213" t="s">
        <v>1496</v>
      </c>
      <c r="G104" s="214"/>
      <c r="H104" s="212"/>
      <c r="I104" s="212"/>
      <c r="J104" s="212" t="s">
        <v>1497</v>
      </c>
      <c r="K104" s="209"/>
    </row>
    <row r="105" spans="2:11" customFormat="1" ht="5.25" customHeight="1">
      <c r="B105" s="208"/>
      <c r="C105" s="210"/>
      <c r="D105" s="210"/>
      <c r="E105" s="210"/>
      <c r="F105" s="210"/>
      <c r="G105" s="226"/>
      <c r="H105" s="210"/>
      <c r="I105" s="210"/>
      <c r="J105" s="210"/>
      <c r="K105" s="209"/>
    </row>
    <row r="106" spans="2:11" customFormat="1" ht="15" customHeight="1">
      <c r="B106" s="208"/>
      <c r="C106" s="197" t="s">
        <v>52</v>
      </c>
      <c r="D106" s="217"/>
      <c r="E106" s="217"/>
      <c r="F106" s="218" t="s">
        <v>1498</v>
      </c>
      <c r="G106" s="197"/>
      <c r="H106" s="197" t="s">
        <v>1538</v>
      </c>
      <c r="I106" s="197" t="s">
        <v>1500</v>
      </c>
      <c r="J106" s="197">
        <v>20</v>
      </c>
      <c r="K106" s="209"/>
    </row>
    <row r="107" spans="2:11" customFormat="1" ht="15" customHeight="1">
      <c r="B107" s="208"/>
      <c r="C107" s="197" t="s">
        <v>1501</v>
      </c>
      <c r="D107" s="197"/>
      <c r="E107" s="197"/>
      <c r="F107" s="218" t="s">
        <v>1498</v>
      </c>
      <c r="G107" s="197"/>
      <c r="H107" s="197" t="s">
        <v>1538</v>
      </c>
      <c r="I107" s="197" t="s">
        <v>1500</v>
      </c>
      <c r="J107" s="197">
        <v>120</v>
      </c>
      <c r="K107" s="209"/>
    </row>
    <row r="108" spans="2:11" customFormat="1" ht="15" customHeight="1">
      <c r="B108" s="220"/>
      <c r="C108" s="197" t="s">
        <v>1503</v>
      </c>
      <c r="D108" s="197"/>
      <c r="E108" s="197"/>
      <c r="F108" s="218" t="s">
        <v>1504</v>
      </c>
      <c r="G108" s="197"/>
      <c r="H108" s="197" t="s">
        <v>1538</v>
      </c>
      <c r="I108" s="197" t="s">
        <v>1500</v>
      </c>
      <c r="J108" s="197">
        <v>50</v>
      </c>
      <c r="K108" s="209"/>
    </row>
    <row r="109" spans="2:11" customFormat="1" ht="15" customHeight="1">
      <c r="B109" s="220"/>
      <c r="C109" s="197" t="s">
        <v>1506</v>
      </c>
      <c r="D109" s="197"/>
      <c r="E109" s="197"/>
      <c r="F109" s="218" t="s">
        <v>1498</v>
      </c>
      <c r="G109" s="197"/>
      <c r="H109" s="197" t="s">
        <v>1538</v>
      </c>
      <c r="I109" s="197" t="s">
        <v>1508</v>
      </c>
      <c r="J109" s="197"/>
      <c r="K109" s="209"/>
    </row>
    <row r="110" spans="2:11" customFormat="1" ht="15" customHeight="1">
      <c r="B110" s="220"/>
      <c r="C110" s="197" t="s">
        <v>1517</v>
      </c>
      <c r="D110" s="197"/>
      <c r="E110" s="197"/>
      <c r="F110" s="218" t="s">
        <v>1504</v>
      </c>
      <c r="G110" s="197"/>
      <c r="H110" s="197" t="s">
        <v>1538</v>
      </c>
      <c r="I110" s="197" t="s">
        <v>1500</v>
      </c>
      <c r="J110" s="197">
        <v>50</v>
      </c>
      <c r="K110" s="209"/>
    </row>
    <row r="111" spans="2:11" customFormat="1" ht="15" customHeight="1">
      <c r="B111" s="220"/>
      <c r="C111" s="197" t="s">
        <v>1525</v>
      </c>
      <c r="D111" s="197"/>
      <c r="E111" s="197"/>
      <c r="F111" s="218" t="s">
        <v>1504</v>
      </c>
      <c r="G111" s="197"/>
      <c r="H111" s="197" t="s">
        <v>1538</v>
      </c>
      <c r="I111" s="197" t="s">
        <v>1500</v>
      </c>
      <c r="J111" s="197">
        <v>50</v>
      </c>
      <c r="K111" s="209"/>
    </row>
    <row r="112" spans="2:11" customFormat="1" ht="15" customHeight="1">
      <c r="B112" s="220"/>
      <c r="C112" s="197" t="s">
        <v>1523</v>
      </c>
      <c r="D112" s="197"/>
      <c r="E112" s="197"/>
      <c r="F112" s="218" t="s">
        <v>1504</v>
      </c>
      <c r="G112" s="197"/>
      <c r="H112" s="197" t="s">
        <v>1538</v>
      </c>
      <c r="I112" s="197" t="s">
        <v>1500</v>
      </c>
      <c r="J112" s="197">
        <v>50</v>
      </c>
      <c r="K112" s="209"/>
    </row>
    <row r="113" spans="2:11" customFormat="1" ht="15" customHeight="1">
      <c r="B113" s="220"/>
      <c r="C113" s="197" t="s">
        <v>52</v>
      </c>
      <c r="D113" s="197"/>
      <c r="E113" s="197"/>
      <c r="F113" s="218" t="s">
        <v>1498</v>
      </c>
      <c r="G113" s="197"/>
      <c r="H113" s="197" t="s">
        <v>1539</v>
      </c>
      <c r="I113" s="197" t="s">
        <v>1500</v>
      </c>
      <c r="J113" s="197">
        <v>20</v>
      </c>
      <c r="K113" s="209"/>
    </row>
    <row r="114" spans="2:11" customFormat="1" ht="15" customHeight="1">
      <c r="B114" s="220"/>
      <c r="C114" s="197" t="s">
        <v>1540</v>
      </c>
      <c r="D114" s="197"/>
      <c r="E114" s="197"/>
      <c r="F114" s="218" t="s">
        <v>1498</v>
      </c>
      <c r="G114" s="197"/>
      <c r="H114" s="197" t="s">
        <v>1541</v>
      </c>
      <c r="I114" s="197" t="s">
        <v>1500</v>
      </c>
      <c r="J114" s="197">
        <v>120</v>
      </c>
      <c r="K114" s="209"/>
    </row>
    <row r="115" spans="2:11" customFormat="1" ht="15" customHeight="1">
      <c r="B115" s="220"/>
      <c r="C115" s="197" t="s">
        <v>37</v>
      </c>
      <c r="D115" s="197"/>
      <c r="E115" s="197"/>
      <c r="F115" s="218" t="s">
        <v>1498</v>
      </c>
      <c r="G115" s="197"/>
      <c r="H115" s="197" t="s">
        <v>1542</v>
      </c>
      <c r="I115" s="197" t="s">
        <v>1533</v>
      </c>
      <c r="J115" s="197"/>
      <c r="K115" s="209"/>
    </row>
    <row r="116" spans="2:11" customFormat="1" ht="15" customHeight="1">
      <c r="B116" s="220"/>
      <c r="C116" s="197" t="s">
        <v>47</v>
      </c>
      <c r="D116" s="197"/>
      <c r="E116" s="197"/>
      <c r="F116" s="218" t="s">
        <v>1498</v>
      </c>
      <c r="G116" s="197"/>
      <c r="H116" s="197" t="s">
        <v>1543</v>
      </c>
      <c r="I116" s="197" t="s">
        <v>1533</v>
      </c>
      <c r="J116" s="197"/>
      <c r="K116" s="209"/>
    </row>
    <row r="117" spans="2:11" customFormat="1" ht="15" customHeight="1">
      <c r="B117" s="220"/>
      <c r="C117" s="197" t="s">
        <v>56</v>
      </c>
      <c r="D117" s="197"/>
      <c r="E117" s="197"/>
      <c r="F117" s="218" t="s">
        <v>1498</v>
      </c>
      <c r="G117" s="197"/>
      <c r="H117" s="197" t="s">
        <v>1544</v>
      </c>
      <c r="I117" s="197" t="s">
        <v>1545</v>
      </c>
      <c r="J117" s="197"/>
      <c r="K117" s="209"/>
    </row>
    <row r="118" spans="2:11" customFormat="1" ht="15" customHeight="1">
      <c r="B118" s="221"/>
      <c r="C118" s="227"/>
      <c r="D118" s="227"/>
      <c r="E118" s="227"/>
      <c r="F118" s="227"/>
      <c r="G118" s="227"/>
      <c r="H118" s="227"/>
      <c r="I118" s="227"/>
      <c r="J118" s="227"/>
      <c r="K118" s="223"/>
    </row>
    <row r="119" spans="2:11" customFormat="1" ht="18.75" customHeight="1">
      <c r="B119" s="228"/>
      <c r="C119" s="229"/>
      <c r="D119" s="229"/>
      <c r="E119" s="229"/>
      <c r="F119" s="230"/>
      <c r="G119" s="229"/>
      <c r="H119" s="229"/>
      <c r="I119" s="229"/>
      <c r="J119" s="229"/>
      <c r="K119" s="228"/>
    </row>
    <row r="120" spans="2:11" customFormat="1" ht="18.75" customHeight="1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</row>
    <row r="121" spans="2:11" customFormat="1" ht="7.5" customHeight="1">
      <c r="B121" s="231"/>
      <c r="C121" s="232"/>
      <c r="D121" s="232"/>
      <c r="E121" s="232"/>
      <c r="F121" s="232"/>
      <c r="G121" s="232"/>
      <c r="H121" s="232"/>
      <c r="I121" s="232"/>
      <c r="J121" s="232"/>
      <c r="K121" s="233"/>
    </row>
    <row r="122" spans="2:11" customFormat="1" ht="45" customHeight="1">
      <c r="B122" s="234"/>
      <c r="C122" s="313" t="s">
        <v>1546</v>
      </c>
      <c r="D122" s="313"/>
      <c r="E122" s="313"/>
      <c r="F122" s="313"/>
      <c r="G122" s="313"/>
      <c r="H122" s="313"/>
      <c r="I122" s="313"/>
      <c r="J122" s="313"/>
      <c r="K122" s="235"/>
    </row>
    <row r="123" spans="2:11" customFormat="1" ht="17.25" customHeight="1">
      <c r="B123" s="236"/>
      <c r="C123" s="210" t="s">
        <v>1492</v>
      </c>
      <c r="D123" s="210"/>
      <c r="E123" s="210"/>
      <c r="F123" s="210" t="s">
        <v>1493</v>
      </c>
      <c r="G123" s="211"/>
      <c r="H123" s="210" t="s">
        <v>53</v>
      </c>
      <c r="I123" s="210" t="s">
        <v>56</v>
      </c>
      <c r="J123" s="210" t="s">
        <v>1494</v>
      </c>
      <c r="K123" s="237"/>
    </row>
    <row r="124" spans="2:11" customFormat="1" ht="17.25" customHeight="1">
      <c r="B124" s="236"/>
      <c r="C124" s="212" t="s">
        <v>1495</v>
      </c>
      <c r="D124" s="212"/>
      <c r="E124" s="212"/>
      <c r="F124" s="213" t="s">
        <v>1496</v>
      </c>
      <c r="G124" s="214"/>
      <c r="H124" s="212"/>
      <c r="I124" s="212"/>
      <c r="J124" s="212" t="s">
        <v>1497</v>
      </c>
      <c r="K124" s="237"/>
    </row>
    <row r="125" spans="2:11" customFormat="1" ht="5.25" customHeight="1">
      <c r="B125" s="238"/>
      <c r="C125" s="215"/>
      <c r="D125" s="215"/>
      <c r="E125" s="215"/>
      <c r="F125" s="215"/>
      <c r="G125" s="239"/>
      <c r="H125" s="215"/>
      <c r="I125" s="215"/>
      <c r="J125" s="215"/>
      <c r="K125" s="240"/>
    </row>
    <row r="126" spans="2:11" customFormat="1" ht="15" customHeight="1">
      <c r="B126" s="238"/>
      <c r="C126" s="197" t="s">
        <v>1501</v>
      </c>
      <c r="D126" s="217"/>
      <c r="E126" s="217"/>
      <c r="F126" s="218" t="s">
        <v>1498</v>
      </c>
      <c r="G126" s="197"/>
      <c r="H126" s="197" t="s">
        <v>1538</v>
      </c>
      <c r="I126" s="197" t="s">
        <v>1500</v>
      </c>
      <c r="J126" s="197">
        <v>120</v>
      </c>
      <c r="K126" s="241"/>
    </row>
    <row r="127" spans="2:11" customFormat="1" ht="15" customHeight="1">
      <c r="B127" s="238"/>
      <c r="C127" s="197" t="s">
        <v>1547</v>
      </c>
      <c r="D127" s="197"/>
      <c r="E127" s="197"/>
      <c r="F127" s="218" t="s">
        <v>1498</v>
      </c>
      <c r="G127" s="197"/>
      <c r="H127" s="197" t="s">
        <v>1548</v>
      </c>
      <c r="I127" s="197" t="s">
        <v>1500</v>
      </c>
      <c r="J127" s="197" t="s">
        <v>1549</v>
      </c>
      <c r="K127" s="241"/>
    </row>
    <row r="128" spans="2:11" customFormat="1" ht="15" customHeight="1">
      <c r="B128" s="238"/>
      <c r="C128" s="197" t="s">
        <v>1446</v>
      </c>
      <c r="D128" s="197"/>
      <c r="E128" s="197"/>
      <c r="F128" s="218" t="s">
        <v>1498</v>
      </c>
      <c r="G128" s="197"/>
      <c r="H128" s="197" t="s">
        <v>1550</v>
      </c>
      <c r="I128" s="197" t="s">
        <v>1500</v>
      </c>
      <c r="J128" s="197" t="s">
        <v>1549</v>
      </c>
      <c r="K128" s="241"/>
    </row>
    <row r="129" spans="2:11" customFormat="1" ht="15" customHeight="1">
      <c r="B129" s="238"/>
      <c r="C129" s="197" t="s">
        <v>1509</v>
      </c>
      <c r="D129" s="197"/>
      <c r="E129" s="197"/>
      <c r="F129" s="218" t="s">
        <v>1504</v>
      </c>
      <c r="G129" s="197"/>
      <c r="H129" s="197" t="s">
        <v>1510</v>
      </c>
      <c r="I129" s="197" t="s">
        <v>1500</v>
      </c>
      <c r="J129" s="197">
        <v>15</v>
      </c>
      <c r="K129" s="241"/>
    </row>
    <row r="130" spans="2:11" customFormat="1" ht="15" customHeight="1">
      <c r="B130" s="238"/>
      <c r="C130" s="197" t="s">
        <v>1511</v>
      </c>
      <c r="D130" s="197"/>
      <c r="E130" s="197"/>
      <c r="F130" s="218" t="s">
        <v>1504</v>
      </c>
      <c r="G130" s="197"/>
      <c r="H130" s="197" t="s">
        <v>1512</v>
      </c>
      <c r="I130" s="197" t="s">
        <v>1500</v>
      </c>
      <c r="J130" s="197">
        <v>15</v>
      </c>
      <c r="K130" s="241"/>
    </row>
    <row r="131" spans="2:11" customFormat="1" ht="15" customHeight="1">
      <c r="B131" s="238"/>
      <c r="C131" s="197" t="s">
        <v>1513</v>
      </c>
      <c r="D131" s="197"/>
      <c r="E131" s="197"/>
      <c r="F131" s="218" t="s">
        <v>1504</v>
      </c>
      <c r="G131" s="197"/>
      <c r="H131" s="197" t="s">
        <v>1514</v>
      </c>
      <c r="I131" s="197" t="s">
        <v>1500</v>
      </c>
      <c r="J131" s="197">
        <v>20</v>
      </c>
      <c r="K131" s="241"/>
    </row>
    <row r="132" spans="2:11" customFormat="1" ht="15" customHeight="1">
      <c r="B132" s="238"/>
      <c r="C132" s="197" t="s">
        <v>1515</v>
      </c>
      <c r="D132" s="197"/>
      <c r="E132" s="197"/>
      <c r="F132" s="218" t="s">
        <v>1504</v>
      </c>
      <c r="G132" s="197"/>
      <c r="H132" s="197" t="s">
        <v>1516</v>
      </c>
      <c r="I132" s="197" t="s">
        <v>1500</v>
      </c>
      <c r="J132" s="197">
        <v>20</v>
      </c>
      <c r="K132" s="241"/>
    </row>
    <row r="133" spans="2:11" customFormat="1" ht="15" customHeight="1">
      <c r="B133" s="238"/>
      <c r="C133" s="197" t="s">
        <v>1503</v>
      </c>
      <c r="D133" s="197"/>
      <c r="E133" s="197"/>
      <c r="F133" s="218" t="s">
        <v>1504</v>
      </c>
      <c r="G133" s="197"/>
      <c r="H133" s="197" t="s">
        <v>1538</v>
      </c>
      <c r="I133" s="197" t="s">
        <v>1500</v>
      </c>
      <c r="J133" s="197">
        <v>50</v>
      </c>
      <c r="K133" s="241"/>
    </row>
    <row r="134" spans="2:11" customFormat="1" ht="15" customHeight="1">
      <c r="B134" s="238"/>
      <c r="C134" s="197" t="s">
        <v>1517</v>
      </c>
      <c r="D134" s="197"/>
      <c r="E134" s="197"/>
      <c r="F134" s="218" t="s">
        <v>1504</v>
      </c>
      <c r="G134" s="197"/>
      <c r="H134" s="197" t="s">
        <v>1538</v>
      </c>
      <c r="I134" s="197" t="s">
        <v>1500</v>
      </c>
      <c r="J134" s="197">
        <v>50</v>
      </c>
      <c r="K134" s="241"/>
    </row>
    <row r="135" spans="2:11" customFormat="1" ht="15" customHeight="1">
      <c r="B135" s="238"/>
      <c r="C135" s="197" t="s">
        <v>1523</v>
      </c>
      <c r="D135" s="197"/>
      <c r="E135" s="197"/>
      <c r="F135" s="218" t="s">
        <v>1504</v>
      </c>
      <c r="G135" s="197"/>
      <c r="H135" s="197" t="s">
        <v>1538</v>
      </c>
      <c r="I135" s="197" t="s">
        <v>1500</v>
      </c>
      <c r="J135" s="197">
        <v>50</v>
      </c>
      <c r="K135" s="241"/>
    </row>
    <row r="136" spans="2:11" customFormat="1" ht="15" customHeight="1">
      <c r="B136" s="238"/>
      <c r="C136" s="197" t="s">
        <v>1525</v>
      </c>
      <c r="D136" s="197"/>
      <c r="E136" s="197"/>
      <c r="F136" s="218" t="s">
        <v>1504</v>
      </c>
      <c r="G136" s="197"/>
      <c r="H136" s="197" t="s">
        <v>1538</v>
      </c>
      <c r="I136" s="197" t="s">
        <v>1500</v>
      </c>
      <c r="J136" s="197">
        <v>50</v>
      </c>
      <c r="K136" s="241"/>
    </row>
    <row r="137" spans="2:11" customFormat="1" ht="15" customHeight="1">
      <c r="B137" s="238"/>
      <c r="C137" s="197" t="s">
        <v>1526</v>
      </c>
      <c r="D137" s="197"/>
      <c r="E137" s="197"/>
      <c r="F137" s="218" t="s">
        <v>1504</v>
      </c>
      <c r="G137" s="197"/>
      <c r="H137" s="197" t="s">
        <v>1551</v>
      </c>
      <c r="I137" s="197" t="s">
        <v>1500</v>
      </c>
      <c r="J137" s="197">
        <v>255</v>
      </c>
      <c r="K137" s="241"/>
    </row>
    <row r="138" spans="2:11" customFormat="1" ht="15" customHeight="1">
      <c r="B138" s="238"/>
      <c r="C138" s="197" t="s">
        <v>1528</v>
      </c>
      <c r="D138" s="197"/>
      <c r="E138" s="197"/>
      <c r="F138" s="218" t="s">
        <v>1498</v>
      </c>
      <c r="G138" s="197"/>
      <c r="H138" s="197" t="s">
        <v>1552</v>
      </c>
      <c r="I138" s="197" t="s">
        <v>1530</v>
      </c>
      <c r="J138" s="197"/>
      <c r="K138" s="241"/>
    </row>
    <row r="139" spans="2:11" customFormat="1" ht="15" customHeight="1">
      <c r="B139" s="238"/>
      <c r="C139" s="197" t="s">
        <v>1531</v>
      </c>
      <c r="D139" s="197"/>
      <c r="E139" s="197"/>
      <c r="F139" s="218" t="s">
        <v>1498</v>
      </c>
      <c r="G139" s="197"/>
      <c r="H139" s="197" t="s">
        <v>1553</v>
      </c>
      <c r="I139" s="197" t="s">
        <v>1533</v>
      </c>
      <c r="J139" s="197"/>
      <c r="K139" s="241"/>
    </row>
    <row r="140" spans="2:11" customFormat="1" ht="15" customHeight="1">
      <c r="B140" s="238"/>
      <c r="C140" s="197" t="s">
        <v>1534</v>
      </c>
      <c r="D140" s="197"/>
      <c r="E140" s="197"/>
      <c r="F140" s="218" t="s">
        <v>1498</v>
      </c>
      <c r="G140" s="197"/>
      <c r="H140" s="197" t="s">
        <v>1534</v>
      </c>
      <c r="I140" s="197" t="s">
        <v>1533</v>
      </c>
      <c r="J140" s="197"/>
      <c r="K140" s="241"/>
    </row>
    <row r="141" spans="2:11" customFormat="1" ht="15" customHeight="1">
      <c r="B141" s="238"/>
      <c r="C141" s="197" t="s">
        <v>37</v>
      </c>
      <c r="D141" s="197"/>
      <c r="E141" s="197"/>
      <c r="F141" s="218" t="s">
        <v>1498</v>
      </c>
      <c r="G141" s="197"/>
      <c r="H141" s="197" t="s">
        <v>1554</v>
      </c>
      <c r="I141" s="197" t="s">
        <v>1533</v>
      </c>
      <c r="J141" s="197"/>
      <c r="K141" s="241"/>
    </row>
    <row r="142" spans="2:11" customFormat="1" ht="15" customHeight="1">
      <c r="B142" s="238"/>
      <c r="C142" s="197" t="s">
        <v>1555</v>
      </c>
      <c r="D142" s="197"/>
      <c r="E142" s="197"/>
      <c r="F142" s="218" t="s">
        <v>1498</v>
      </c>
      <c r="G142" s="197"/>
      <c r="H142" s="197" t="s">
        <v>1556</v>
      </c>
      <c r="I142" s="197" t="s">
        <v>1533</v>
      </c>
      <c r="J142" s="197"/>
      <c r="K142" s="241"/>
    </row>
    <row r="143" spans="2:11" customFormat="1" ht="15" customHeight="1">
      <c r="B143" s="242"/>
      <c r="C143" s="243"/>
      <c r="D143" s="243"/>
      <c r="E143" s="243"/>
      <c r="F143" s="243"/>
      <c r="G143" s="243"/>
      <c r="H143" s="243"/>
      <c r="I143" s="243"/>
      <c r="J143" s="243"/>
      <c r="K143" s="244"/>
    </row>
    <row r="144" spans="2:11" customFormat="1" ht="18.75" customHeight="1">
      <c r="B144" s="229"/>
      <c r="C144" s="229"/>
      <c r="D144" s="229"/>
      <c r="E144" s="229"/>
      <c r="F144" s="230"/>
      <c r="G144" s="229"/>
      <c r="H144" s="229"/>
      <c r="I144" s="229"/>
      <c r="J144" s="229"/>
      <c r="K144" s="229"/>
    </row>
    <row r="145" spans="2:11" customFormat="1" ht="18.75" customHeight="1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</row>
    <row r="146" spans="2:11" customFormat="1" ht="7.5" customHeight="1">
      <c r="B146" s="205"/>
      <c r="C146" s="206"/>
      <c r="D146" s="206"/>
      <c r="E146" s="206"/>
      <c r="F146" s="206"/>
      <c r="G146" s="206"/>
      <c r="H146" s="206"/>
      <c r="I146" s="206"/>
      <c r="J146" s="206"/>
      <c r="K146" s="207"/>
    </row>
    <row r="147" spans="2:11" customFormat="1" ht="45" customHeight="1">
      <c r="B147" s="208"/>
      <c r="C147" s="315" t="s">
        <v>1557</v>
      </c>
      <c r="D147" s="315"/>
      <c r="E147" s="315"/>
      <c r="F147" s="315"/>
      <c r="G147" s="315"/>
      <c r="H147" s="315"/>
      <c r="I147" s="315"/>
      <c r="J147" s="315"/>
      <c r="K147" s="209"/>
    </row>
    <row r="148" spans="2:11" customFormat="1" ht="17.25" customHeight="1">
      <c r="B148" s="208"/>
      <c r="C148" s="210" t="s">
        <v>1492</v>
      </c>
      <c r="D148" s="210"/>
      <c r="E148" s="210"/>
      <c r="F148" s="210" t="s">
        <v>1493</v>
      </c>
      <c r="G148" s="211"/>
      <c r="H148" s="210" t="s">
        <v>53</v>
      </c>
      <c r="I148" s="210" t="s">
        <v>56</v>
      </c>
      <c r="J148" s="210" t="s">
        <v>1494</v>
      </c>
      <c r="K148" s="209"/>
    </row>
    <row r="149" spans="2:11" customFormat="1" ht="17.25" customHeight="1">
      <c r="B149" s="208"/>
      <c r="C149" s="212" t="s">
        <v>1495</v>
      </c>
      <c r="D149" s="212"/>
      <c r="E149" s="212"/>
      <c r="F149" s="213" t="s">
        <v>1496</v>
      </c>
      <c r="G149" s="214"/>
      <c r="H149" s="212"/>
      <c r="I149" s="212"/>
      <c r="J149" s="212" t="s">
        <v>1497</v>
      </c>
      <c r="K149" s="209"/>
    </row>
    <row r="150" spans="2:11" customFormat="1" ht="5.25" customHeight="1">
      <c r="B150" s="220"/>
      <c r="C150" s="215"/>
      <c r="D150" s="215"/>
      <c r="E150" s="215"/>
      <c r="F150" s="215"/>
      <c r="G150" s="216"/>
      <c r="H150" s="215"/>
      <c r="I150" s="215"/>
      <c r="J150" s="215"/>
      <c r="K150" s="241"/>
    </row>
    <row r="151" spans="2:11" customFormat="1" ht="15" customHeight="1">
      <c r="B151" s="220"/>
      <c r="C151" s="245" t="s">
        <v>1501</v>
      </c>
      <c r="D151" s="197"/>
      <c r="E151" s="197"/>
      <c r="F151" s="246" t="s">
        <v>1498</v>
      </c>
      <c r="G151" s="197"/>
      <c r="H151" s="245" t="s">
        <v>1538</v>
      </c>
      <c r="I151" s="245" t="s">
        <v>1500</v>
      </c>
      <c r="J151" s="245">
        <v>120</v>
      </c>
      <c r="K151" s="241"/>
    </row>
    <row r="152" spans="2:11" customFormat="1" ht="15" customHeight="1">
      <c r="B152" s="220"/>
      <c r="C152" s="245" t="s">
        <v>1547</v>
      </c>
      <c r="D152" s="197"/>
      <c r="E152" s="197"/>
      <c r="F152" s="246" t="s">
        <v>1498</v>
      </c>
      <c r="G152" s="197"/>
      <c r="H152" s="245" t="s">
        <v>1558</v>
      </c>
      <c r="I152" s="245" t="s">
        <v>1500</v>
      </c>
      <c r="J152" s="245" t="s">
        <v>1549</v>
      </c>
      <c r="K152" s="241"/>
    </row>
    <row r="153" spans="2:11" customFormat="1" ht="15" customHeight="1">
      <c r="B153" s="220"/>
      <c r="C153" s="245" t="s">
        <v>1446</v>
      </c>
      <c r="D153" s="197"/>
      <c r="E153" s="197"/>
      <c r="F153" s="246" t="s">
        <v>1498</v>
      </c>
      <c r="G153" s="197"/>
      <c r="H153" s="245" t="s">
        <v>1559</v>
      </c>
      <c r="I153" s="245" t="s">
        <v>1500</v>
      </c>
      <c r="J153" s="245" t="s">
        <v>1549</v>
      </c>
      <c r="K153" s="241"/>
    </row>
    <row r="154" spans="2:11" customFormat="1" ht="15" customHeight="1">
      <c r="B154" s="220"/>
      <c r="C154" s="245" t="s">
        <v>1503</v>
      </c>
      <c r="D154" s="197"/>
      <c r="E154" s="197"/>
      <c r="F154" s="246" t="s">
        <v>1504</v>
      </c>
      <c r="G154" s="197"/>
      <c r="H154" s="245" t="s">
        <v>1538</v>
      </c>
      <c r="I154" s="245" t="s">
        <v>1500</v>
      </c>
      <c r="J154" s="245">
        <v>50</v>
      </c>
      <c r="K154" s="241"/>
    </row>
    <row r="155" spans="2:11" customFormat="1" ht="15" customHeight="1">
      <c r="B155" s="220"/>
      <c r="C155" s="245" t="s">
        <v>1506</v>
      </c>
      <c r="D155" s="197"/>
      <c r="E155" s="197"/>
      <c r="F155" s="246" t="s">
        <v>1498</v>
      </c>
      <c r="G155" s="197"/>
      <c r="H155" s="245" t="s">
        <v>1538</v>
      </c>
      <c r="I155" s="245" t="s">
        <v>1508</v>
      </c>
      <c r="J155" s="245"/>
      <c r="K155" s="241"/>
    </row>
    <row r="156" spans="2:11" customFormat="1" ht="15" customHeight="1">
      <c r="B156" s="220"/>
      <c r="C156" s="245" t="s">
        <v>1517</v>
      </c>
      <c r="D156" s="197"/>
      <c r="E156" s="197"/>
      <c r="F156" s="246" t="s">
        <v>1504</v>
      </c>
      <c r="G156" s="197"/>
      <c r="H156" s="245" t="s">
        <v>1538</v>
      </c>
      <c r="I156" s="245" t="s">
        <v>1500</v>
      </c>
      <c r="J156" s="245">
        <v>50</v>
      </c>
      <c r="K156" s="241"/>
    </row>
    <row r="157" spans="2:11" customFormat="1" ht="15" customHeight="1">
      <c r="B157" s="220"/>
      <c r="C157" s="245" t="s">
        <v>1525</v>
      </c>
      <c r="D157" s="197"/>
      <c r="E157" s="197"/>
      <c r="F157" s="246" t="s">
        <v>1504</v>
      </c>
      <c r="G157" s="197"/>
      <c r="H157" s="245" t="s">
        <v>1538</v>
      </c>
      <c r="I157" s="245" t="s">
        <v>1500</v>
      </c>
      <c r="J157" s="245">
        <v>50</v>
      </c>
      <c r="K157" s="241"/>
    </row>
    <row r="158" spans="2:11" customFormat="1" ht="15" customHeight="1">
      <c r="B158" s="220"/>
      <c r="C158" s="245" t="s">
        <v>1523</v>
      </c>
      <c r="D158" s="197"/>
      <c r="E158" s="197"/>
      <c r="F158" s="246" t="s">
        <v>1504</v>
      </c>
      <c r="G158" s="197"/>
      <c r="H158" s="245" t="s">
        <v>1538</v>
      </c>
      <c r="I158" s="245" t="s">
        <v>1500</v>
      </c>
      <c r="J158" s="245">
        <v>50</v>
      </c>
      <c r="K158" s="241"/>
    </row>
    <row r="159" spans="2:11" customFormat="1" ht="15" customHeight="1">
      <c r="B159" s="220"/>
      <c r="C159" s="245" t="s">
        <v>86</v>
      </c>
      <c r="D159" s="197"/>
      <c r="E159" s="197"/>
      <c r="F159" s="246" t="s">
        <v>1498</v>
      </c>
      <c r="G159" s="197"/>
      <c r="H159" s="245" t="s">
        <v>1560</v>
      </c>
      <c r="I159" s="245" t="s">
        <v>1500</v>
      </c>
      <c r="J159" s="245" t="s">
        <v>1561</v>
      </c>
      <c r="K159" s="241"/>
    </row>
    <row r="160" spans="2:11" customFormat="1" ht="15" customHeight="1">
      <c r="B160" s="220"/>
      <c r="C160" s="245" t="s">
        <v>1562</v>
      </c>
      <c r="D160" s="197"/>
      <c r="E160" s="197"/>
      <c r="F160" s="246" t="s">
        <v>1498</v>
      </c>
      <c r="G160" s="197"/>
      <c r="H160" s="245" t="s">
        <v>1563</v>
      </c>
      <c r="I160" s="245" t="s">
        <v>1533</v>
      </c>
      <c r="J160" s="245"/>
      <c r="K160" s="241"/>
    </row>
    <row r="161" spans="2:11" customFormat="1" ht="15" customHeight="1">
      <c r="B161" s="247"/>
      <c r="C161" s="227"/>
      <c r="D161" s="227"/>
      <c r="E161" s="227"/>
      <c r="F161" s="227"/>
      <c r="G161" s="227"/>
      <c r="H161" s="227"/>
      <c r="I161" s="227"/>
      <c r="J161" s="227"/>
      <c r="K161" s="248"/>
    </row>
    <row r="162" spans="2:11" customFormat="1" ht="18.75" customHeight="1">
      <c r="B162" s="229"/>
      <c r="C162" s="239"/>
      <c r="D162" s="239"/>
      <c r="E162" s="239"/>
      <c r="F162" s="249"/>
      <c r="G162" s="239"/>
      <c r="H162" s="239"/>
      <c r="I162" s="239"/>
      <c r="J162" s="239"/>
      <c r="K162" s="229"/>
    </row>
    <row r="163" spans="2:11" customFormat="1" ht="18.75" customHeight="1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</row>
    <row r="164" spans="2:11" customFormat="1" ht="7.5" customHeight="1">
      <c r="B164" s="186"/>
      <c r="C164" s="187"/>
      <c r="D164" s="187"/>
      <c r="E164" s="187"/>
      <c r="F164" s="187"/>
      <c r="G164" s="187"/>
      <c r="H164" s="187"/>
      <c r="I164" s="187"/>
      <c r="J164" s="187"/>
      <c r="K164" s="188"/>
    </row>
    <row r="165" spans="2:11" customFormat="1" ht="45" customHeight="1">
      <c r="B165" s="189"/>
      <c r="C165" s="313" t="s">
        <v>1564</v>
      </c>
      <c r="D165" s="313"/>
      <c r="E165" s="313"/>
      <c r="F165" s="313"/>
      <c r="G165" s="313"/>
      <c r="H165" s="313"/>
      <c r="I165" s="313"/>
      <c r="J165" s="313"/>
      <c r="K165" s="190"/>
    </row>
    <row r="166" spans="2:11" customFormat="1" ht="17.25" customHeight="1">
      <c r="B166" s="189"/>
      <c r="C166" s="210" t="s">
        <v>1492</v>
      </c>
      <c r="D166" s="210"/>
      <c r="E166" s="210"/>
      <c r="F166" s="210" t="s">
        <v>1493</v>
      </c>
      <c r="G166" s="250"/>
      <c r="H166" s="251" t="s">
        <v>53</v>
      </c>
      <c r="I166" s="251" t="s">
        <v>56</v>
      </c>
      <c r="J166" s="210" t="s">
        <v>1494</v>
      </c>
      <c r="K166" s="190"/>
    </row>
    <row r="167" spans="2:11" customFormat="1" ht="17.25" customHeight="1">
      <c r="B167" s="191"/>
      <c r="C167" s="212" t="s">
        <v>1495</v>
      </c>
      <c r="D167" s="212"/>
      <c r="E167" s="212"/>
      <c r="F167" s="213" t="s">
        <v>1496</v>
      </c>
      <c r="G167" s="252"/>
      <c r="H167" s="253"/>
      <c r="I167" s="253"/>
      <c r="J167" s="212" t="s">
        <v>1497</v>
      </c>
      <c r="K167" s="192"/>
    </row>
    <row r="168" spans="2:11" customFormat="1" ht="5.25" customHeight="1">
      <c r="B168" s="220"/>
      <c r="C168" s="215"/>
      <c r="D168" s="215"/>
      <c r="E168" s="215"/>
      <c r="F168" s="215"/>
      <c r="G168" s="216"/>
      <c r="H168" s="215"/>
      <c r="I168" s="215"/>
      <c r="J168" s="215"/>
      <c r="K168" s="241"/>
    </row>
    <row r="169" spans="2:11" customFormat="1" ht="15" customHeight="1">
      <c r="B169" s="220"/>
      <c r="C169" s="197" t="s">
        <v>1501</v>
      </c>
      <c r="D169" s="197"/>
      <c r="E169" s="197"/>
      <c r="F169" s="218" t="s">
        <v>1498</v>
      </c>
      <c r="G169" s="197"/>
      <c r="H169" s="197" t="s">
        <v>1538</v>
      </c>
      <c r="I169" s="197" t="s">
        <v>1500</v>
      </c>
      <c r="J169" s="197">
        <v>120</v>
      </c>
      <c r="K169" s="241"/>
    </row>
    <row r="170" spans="2:11" customFormat="1" ht="15" customHeight="1">
      <c r="B170" s="220"/>
      <c r="C170" s="197" t="s">
        <v>1547</v>
      </c>
      <c r="D170" s="197"/>
      <c r="E170" s="197"/>
      <c r="F170" s="218" t="s">
        <v>1498</v>
      </c>
      <c r="G170" s="197"/>
      <c r="H170" s="197" t="s">
        <v>1548</v>
      </c>
      <c r="I170" s="197" t="s">
        <v>1500</v>
      </c>
      <c r="J170" s="197" t="s">
        <v>1549</v>
      </c>
      <c r="K170" s="241"/>
    </row>
    <row r="171" spans="2:11" customFormat="1" ht="15" customHeight="1">
      <c r="B171" s="220"/>
      <c r="C171" s="197" t="s">
        <v>1446</v>
      </c>
      <c r="D171" s="197"/>
      <c r="E171" s="197"/>
      <c r="F171" s="218" t="s">
        <v>1498</v>
      </c>
      <c r="G171" s="197"/>
      <c r="H171" s="197" t="s">
        <v>1565</v>
      </c>
      <c r="I171" s="197" t="s">
        <v>1500</v>
      </c>
      <c r="J171" s="197" t="s">
        <v>1549</v>
      </c>
      <c r="K171" s="241"/>
    </row>
    <row r="172" spans="2:11" customFormat="1" ht="15" customHeight="1">
      <c r="B172" s="220"/>
      <c r="C172" s="197" t="s">
        <v>1503</v>
      </c>
      <c r="D172" s="197"/>
      <c r="E172" s="197"/>
      <c r="F172" s="218" t="s">
        <v>1504</v>
      </c>
      <c r="G172" s="197"/>
      <c r="H172" s="197" t="s">
        <v>1565</v>
      </c>
      <c r="I172" s="197" t="s">
        <v>1500</v>
      </c>
      <c r="J172" s="197">
        <v>50</v>
      </c>
      <c r="K172" s="241"/>
    </row>
    <row r="173" spans="2:11" customFormat="1" ht="15" customHeight="1">
      <c r="B173" s="220"/>
      <c r="C173" s="197" t="s">
        <v>1506</v>
      </c>
      <c r="D173" s="197"/>
      <c r="E173" s="197"/>
      <c r="F173" s="218" t="s">
        <v>1498</v>
      </c>
      <c r="G173" s="197"/>
      <c r="H173" s="197" t="s">
        <v>1565</v>
      </c>
      <c r="I173" s="197" t="s">
        <v>1508</v>
      </c>
      <c r="J173" s="197"/>
      <c r="K173" s="241"/>
    </row>
    <row r="174" spans="2:11" customFormat="1" ht="15" customHeight="1">
      <c r="B174" s="220"/>
      <c r="C174" s="197" t="s">
        <v>1517</v>
      </c>
      <c r="D174" s="197"/>
      <c r="E174" s="197"/>
      <c r="F174" s="218" t="s">
        <v>1504</v>
      </c>
      <c r="G174" s="197"/>
      <c r="H174" s="197" t="s">
        <v>1565</v>
      </c>
      <c r="I174" s="197" t="s">
        <v>1500</v>
      </c>
      <c r="J174" s="197">
        <v>50</v>
      </c>
      <c r="K174" s="241"/>
    </row>
    <row r="175" spans="2:11" customFormat="1" ht="15" customHeight="1">
      <c r="B175" s="220"/>
      <c r="C175" s="197" t="s">
        <v>1525</v>
      </c>
      <c r="D175" s="197"/>
      <c r="E175" s="197"/>
      <c r="F175" s="218" t="s">
        <v>1504</v>
      </c>
      <c r="G175" s="197"/>
      <c r="H175" s="197" t="s">
        <v>1565</v>
      </c>
      <c r="I175" s="197" t="s">
        <v>1500</v>
      </c>
      <c r="J175" s="197">
        <v>50</v>
      </c>
      <c r="K175" s="241"/>
    </row>
    <row r="176" spans="2:11" customFormat="1" ht="15" customHeight="1">
      <c r="B176" s="220"/>
      <c r="C176" s="197" t="s">
        <v>1523</v>
      </c>
      <c r="D176" s="197"/>
      <c r="E176" s="197"/>
      <c r="F176" s="218" t="s">
        <v>1504</v>
      </c>
      <c r="G176" s="197"/>
      <c r="H176" s="197" t="s">
        <v>1565</v>
      </c>
      <c r="I176" s="197" t="s">
        <v>1500</v>
      </c>
      <c r="J176" s="197">
        <v>50</v>
      </c>
      <c r="K176" s="241"/>
    </row>
    <row r="177" spans="2:11" customFormat="1" ht="15" customHeight="1">
      <c r="B177" s="220"/>
      <c r="C177" s="197" t="s">
        <v>117</v>
      </c>
      <c r="D177" s="197"/>
      <c r="E177" s="197"/>
      <c r="F177" s="218" t="s">
        <v>1498</v>
      </c>
      <c r="G177" s="197"/>
      <c r="H177" s="197" t="s">
        <v>1566</v>
      </c>
      <c r="I177" s="197" t="s">
        <v>1567</v>
      </c>
      <c r="J177" s="197"/>
      <c r="K177" s="241"/>
    </row>
    <row r="178" spans="2:11" customFormat="1" ht="15" customHeight="1">
      <c r="B178" s="220"/>
      <c r="C178" s="197" t="s">
        <v>56</v>
      </c>
      <c r="D178" s="197"/>
      <c r="E178" s="197"/>
      <c r="F178" s="218" t="s">
        <v>1498</v>
      </c>
      <c r="G178" s="197"/>
      <c r="H178" s="197" t="s">
        <v>1568</v>
      </c>
      <c r="I178" s="197" t="s">
        <v>1569</v>
      </c>
      <c r="J178" s="197">
        <v>1</v>
      </c>
      <c r="K178" s="241"/>
    </row>
    <row r="179" spans="2:11" customFormat="1" ht="15" customHeight="1">
      <c r="B179" s="220"/>
      <c r="C179" s="197" t="s">
        <v>52</v>
      </c>
      <c r="D179" s="197"/>
      <c r="E179" s="197"/>
      <c r="F179" s="218" t="s">
        <v>1498</v>
      </c>
      <c r="G179" s="197"/>
      <c r="H179" s="197" t="s">
        <v>1570</v>
      </c>
      <c r="I179" s="197" t="s">
        <v>1500</v>
      </c>
      <c r="J179" s="197">
        <v>20</v>
      </c>
      <c r="K179" s="241"/>
    </row>
    <row r="180" spans="2:11" customFormat="1" ht="15" customHeight="1">
      <c r="B180" s="220"/>
      <c r="C180" s="197" t="s">
        <v>53</v>
      </c>
      <c r="D180" s="197"/>
      <c r="E180" s="197"/>
      <c r="F180" s="218" t="s">
        <v>1498</v>
      </c>
      <c r="G180" s="197"/>
      <c r="H180" s="197" t="s">
        <v>1571</v>
      </c>
      <c r="I180" s="197" t="s">
        <v>1500</v>
      </c>
      <c r="J180" s="197">
        <v>255</v>
      </c>
      <c r="K180" s="241"/>
    </row>
    <row r="181" spans="2:11" customFormat="1" ht="15" customHeight="1">
      <c r="B181" s="220"/>
      <c r="C181" s="197" t="s">
        <v>118</v>
      </c>
      <c r="D181" s="197"/>
      <c r="E181" s="197"/>
      <c r="F181" s="218" t="s">
        <v>1498</v>
      </c>
      <c r="G181" s="197"/>
      <c r="H181" s="197" t="s">
        <v>1462</v>
      </c>
      <c r="I181" s="197" t="s">
        <v>1500</v>
      </c>
      <c r="J181" s="197">
        <v>10</v>
      </c>
      <c r="K181" s="241"/>
    </row>
    <row r="182" spans="2:11" customFormat="1" ht="15" customHeight="1">
      <c r="B182" s="220"/>
      <c r="C182" s="197" t="s">
        <v>119</v>
      </c>
      <c r="D182" s="197"/>
      <c r="E182" s="197"/>
      <c r="F182" s="218" t="s">
        <v>1498</v>
      </c>
      <c r="G182" s="197"/>
      <c r="H182" s="197" t="s">
        <v>1572</v>
      </c>
      <c r="I182" s="197" t="s">
        <v>1533</v>
      </c>
      <c r="J182" s="197"/>
      <c r="K182" s="241"/>
    </row>
    <row r="183" spans="2:11" customFormat="1" ht="15" customHeight="1">
      <c r="B183" s="220"/>
      <c r="C183" s="197" t="s">
        <v>1573</v>
      </c>
      <c r="D183" s="197"/>
      <c r="E183" s="197"/>
      <c r="F183" s="218" t="s">
        <v>1498</v>
      </c>
      <c r="G183" s="197"/>
      <c r="H183" s="197" t="s">
        <v>1574</v>
      </c>
      <c r="I183" s="197" t="s">
        <v>1533</v>
      </c>
      <c r="J183" s="197"/>
      <c r="K183" s="241"/>
    </row>
    <row r="184" spans="2:11" customFormat="1" ht="15" customHeight="1">
      <c r="B184" s="220"/>
      <c r="C184" s="197" t="s">
        <v>1562</v>
      </c>
      <c r="D184" s="197"/>
      <c r="E184" s="197"/>
      <c r="F184" s="218" t="s">
        <v>1498</v>
      </c>
      <c r="G184" s="197"/>
      <c r="H184" s="197" t="s">
        <v>1575</v>
      </c>
      <c r="I184" s="197" t="s">
        <v>1533</v>
      </c>
      <c r="J184" s="197"/>
      <c r="K184" s="241"/>
    </row>
    <row r="185" spans="2:11" customFormat="1" ht="15" customHeight="1">
      <c r="B185" s="220"/>
      <c r="C185" s="197" t="s">
        <v>121</v>
      </c>
      <c r="D185" s="197"/>
      <c r="E185" s="197"/>
      <c r="F185" s="218" t="s">
        <v>1504</v>
      </c>
      <c r="G185" s="197"/>
      <c r="H185" s="197" t="s">
        <v>1576</v>
      </c>
      <c r="I185" s="197" t="s">
        <v>1500</v>
      </c>
      <c r="J185" s="197">
        <v>50</v>
      </c>
      <c r="K185" s="241"/>
    </row>
    <row r="186" spans="2:11" customFormat="1" ht="15" customHeight="1">
      <c r="B186" s="220"/>
      <c r="C186" s="197" t="s">
        <v>1577</v>
      </c>
      <c r="D186" s="197"/>
      <c r="E186" s="197"/>
      <c r="F186" s="218" t="s">
        <v>1504</v>
      </c>
      <c r="G186" s="197"/>
      <c r="H186" s="197" t="s">
        <v>1578</v>
      </c>
      <c r="I186" s="197" t="s">
        <v>1579</v>
      </c>
      <c r="J186" s="197"/>
      <c r="K186" s="241"/>
    </row>
    <row r="187" spans="2:11" customFormat="1" ht="15" customHeight="1">
      <c r="B187" s="220"/>
      <c r="C187" s="197" t="s">
        <v>1580</v>
      </c>
      <c r="D187" s="197"/>
      <c r="E187" s="197"/>
      <c r="F187" s="218" t="s">
        <v>1504</v>
      </c>
      <c r="G187" s="197"/>
      <c r="H187" s="197" t="s">
        <v>1581</v>
      </c>
      <c r="I187" s="197" t="s">
        <v>1579</v>
      </c>
      <c r="J187" s="197"/>
      <c r="K187" s="241"/>
    </row>
    <row r="188" spans="2:11" customFormat="1" ht="15" customHeight="1">
      <c r="B188" s="220"/>
      <c r="C188" s="197" t="s">
        <v>1582</v>
      </c>
      <c r="D188" s="197"/>
      <c r="E188" s="197"/>
      <c r="F188" s="218" t="s">
        <v>1504</v>
      </c>
      <c r="G188" s="197"/>
      <c r="H188" s="197" t="s">
        <v>1583</v>
      </c>
      <c r="I188" s="197" t="s">
        <v>1579</v>
      </c>
      <c r="J188" s="197"/>
      <c r="K188" s="241"/>
    </row>
    <row r="189" spans="2:11" customFormat="1" ht="15" customHeight="1">
      <c r="B189" s="220"/>
      <c r="C189" s="254" t="s">
        <v>1584</v>
      </c>
      <c r="D189" s="197"/>
      <c r="E189" s="197"/>
      <c r="F189" s="218" t="s">
        <v>1504</v>
      </c>
      <c r="G189" s="197"/>
      <c r="H189" s="197" t="s">
        <v>1585</v>
      </c>
      <c r="I189" s="197" t="s">
        <v>1586</v>
      </c>
      <c r="J189" s="255" t="s">
        <v>1587</v>
      </c>
      <c r="K189" s="241"/>
    </row>
    <row r="190" spans="2:11" customFormat="1" ht="15" customHeight="1">
      <c r="B190" s="256"/>
      <c r="C190" s="257" t="s">
        <v>1588</v>
      </c>
      <c r="D190" s="258"/>
      <c r="E190" s="258"/>
      <c r="F190" s="259" t="s">
        <v>1504</v>
      </c>
      <c r="G190" s="258"/>
      <c r="H190" s="258" t="s">
        <v>1589</v>
      </c>
      <c r="I190" s="258" t="s">
        <v>1586</v>
      </c>
      <c r="J190" s="260" t="s">
        <v>1587</v>
      </c>
      <c r="K190" s="261"/>
    </row>
    <row r="191" spans="2:11" customFormat="1" ht="15" customHeight="1">
      <c r="B191" s="220"/>
      <c r="C191" s="254" t="s">
        <v>41</v>
      </c>
      <c r="D191" s="197"/>
      <c r="E191" s="197"/>
      <c r="F191" s="218" t="s">
        <v>1498</v>
      </c>
      <c r="G191" s="197"/>
      <c r="H191" s="194" t="s">
        <v>1590</v>
      </c>
      <c r="I191" s="197" t="s">
        <v>1591</v>
      </c>
      <c r="J191" s="197"/>
      <c r="K191" s="241"/>
    </row>
    <row r="192" spans="2:11" customFormat="1" ht="15" customHeight="1">
      <c r="B192" s="220"/>
      <c r="C192" s="254" t="s">
        <v>1592</v>
      </c>
      <c r="D192" s="197"/>
      <c r="E192" s="197"/>
      <c r="F192" s="218" t="s">
        <v>1498</v>
      </c>
      <c r="G192" s="197"/>
      <c r="H192" s="197" t="s">
        <v>1593</v>
      </c>
      <c r="I192" s="197" t="s">
        <v>1533</v>
      </c>
      <c r="J192" s="197"/>
      <c r="K192" s="241"/>
    </row>
    <row r="193" spans="2:11" customFormat="1" ht="15" customHeight="1">
      <c r="B193" s="220"/>
      <c r="C193" s="254" t="s">
        <v>1594</v>
      </c>
      <c r="D193" s="197"/>
      <c r="E193" s="197"/>
      <c r="F193" s="218" t="s">
        <v>1498</v>
      </c>
      <c r="G193" s="197"/>
      <c r="H193" s="197" t="s">
        <v>1595</v>
      </c>
      <c r="I193" s="197" t="s">
        <v>1533</v>
      </c>
      <c r="J193" s="197"/>
      <c r="K193" s="241"/>
    </row>
    <row r="194" spans="2:11" customFormat="1" ht="15" customHeight="1">
      <c r="B194" s="220"/>
      <c r="C194" s="254" t="s">
        <v>1596</v>
      </c>
      <c r="D194" s="197"/>
      <c r="E194" s="197"/>
      <c r="F194" s="218" t="s">
        <v>1504</v>
      </c>
      <c r="G194" s="197"/>
      <c r="H194" s="197" t="s">
        <v>1597</v>
      </c>
      <c r="I194" s="197" t="s">
        <v>1533</v>
      </c>
      <c r="J194" s="197"/>
      <c r="K194" s="241"/>
    </row>
    <row r="195" spans="2:11" customFormat="1" ht="15" customHeight="1">
      <c r="B195" s="247"/>
      <c r="C195" s="262"/>
      <c r="D195" s="227"/>
      <c r="E195" s="227"/>
      <c r="F195" s="227"/>
      <c r="G195" s="227"/>
      <c r="H195" s="227"/>
      <c r="I195" s="227"/>
      <c r="J195" s="227"/>
      <c r="K195" s="248"/>
    </row>
    <row r="196" spans="2:11" customFormat="1" ht="18.75" customHeight="1">
      <c r="B196" s="229"/>
      <c r="C196" s="239"/>
      <c r="D196" s="239"/>
      <c r="E196" s="239"/>
      <c r="F196" s="249"/>
      <c r="G196" s="239"/>
      <c r="H196" s="239"/>
      <c r="I196" s="239"/>
      <c r="J196" s="239"/>
      <c r="K196" s="229"/>
    </row>
    <row r="197" spans="2:11" customFormat="1" ht="18.75" customHeight="1">
      <c r="B197" s="229"/>
      <c r="C197" s="239"/>
      <c r="D197" s="239"/>
      <c r="E197" s="239"/>
      <c r="F197" s="249"/>
      <c r="G197" s="239"/>
      <c r="H197" s="239"/>
      <c r="I197" s="239"/>
      <c r="J197" s="239"/>
      <c r="K197" s="229"/>
    </row>
    <row r="198" spans="2:11" customFormat="1" ht="18.75" customHeight="1">
      <c r="B198" s="204"/>
      <c r="C198" s="204"/>
      <c r="D198" s="204"/>
      <c r="E198" s="204"/>
      <c r="F198" s="204"/>
      <c r="G198" s="204"/>
      <c r="H198" s="204"/>
      <c r="I198" s="204"/>
      <c r="J198" s="204"/>
      <c r="K198" s="204"/>
    </row>
    <row r="199" spans="2:11" customFormat="1" ht="13.5">
      <c r="B199" s="186"/>
      <c r="C199" s="187"/>
      <c r="D199" s="187"/>
      <c r="E199" s="187"/>
      <c r="F199" s="187"/>
      <c r="G199" s="187"/>
      <c r="H199" s="187"/>
      <c r="I199" s="187"/>
      <c r="J199" s="187"/>
      <c r="K199" s="188"/>
    </row>
    <row r="200" spans="2:11" customFormat="1" ht="21">
      <c r="B200" s="189"/>
      <c r="C200" s="313" t="s">
        <v>1598</v>
      </c>
      <c r="D200" s="313"/>
      <c r="E200" s="313"/>
      <c r="F200" s="313"/>
      <c r="G200" s="313"/>
      <c r="H200" s="313"/>
      <c r="I200" s="313"/>
      <c r="J200" s="313"/>
      <c r="K200" s="190"/>
    </row>
    <row r="201" spans="2:11" customFormat="1" ht="25.5" customHeight="1">
      <c r="B201" s="189"/>
      <c r="C201" s="263" t="s">
        <v>1599</v>
      </c>
      <c r="D201" s="263"/>
      <c r="E201" s="263"/>
      <c r="F201" s="263" t="s">
        <v>1600</v>
      </c>
      <c r="G201" s="264"/>
      <c r="H201" s="316" t="s">
        <v>1601</v>
      </c>
      <c r="I201" s="316"/>
      <c r="J201" s="316"/>
      <c r="K201" s="190"/>
    </row>
    <row r="202" spans="2:11" customFormat="1" ht="5.25" customHeight="1">
      <c r="B202" s="220"/>
      <c r="C202" s="215"/>
      <c r="D202" s="215"/>
      <c r="E202" s="215"/>
      <c r="F202" s="215"/>
      <c r="G202" s="239"/>
      <c r="H202" s="215"/>
      <c r="I202" s="215"/>
      <c r="J202" s="215"/>
      <c r="K202" s="241"/>
    </row>
    <row r="203" spans="2:11" customFormat="1" ht="15" customHeight="1">
      <c r="B203" s="220"/>
      <c r="C203" s="197" t="s">
        <v>1591</v>
      </c>
      <c r="D203" s="197"/>
      <c r="E203" s="197"/>
      <c r="F203" s="218" t="s">
        <v>42</v>
      </c>
      <c r="G203" s="197"/>
      <c r="H203" s="317" t="s">
        <v>1602</v>
      </c>
      <c r="I203" s="317"/>
      <c r="J203" s="317"/>
      <c r="K203" s="241"/>
    </row>
    <row r="204" spans="2:11" customFormat="1" ht="15" customHeight="1">
      <c r="B204" s="220"/>
      <c r="C204" s="197"/>
      <c r="D204" s="197"/>
      <c r="E204" s="197"/>
      <c r="F204" s="218" t="s">
        <v>43</v>
      </c>
      <c r="G204" s="197"/>
      <c r="H204" s="317" t="s">
        <v>1603</v>
      </c>
      <c r="I204" s="317"/>
      <c r="J204" s="317"/>
      <c r="K204" s="241"/>
    </row>
    <row r="205" spans="2:11" customFormat="1" ht="15" customHeight="1">
      <c r="B205" s="220"/>
      <c r="C205" s="197"/>
      <c r="D205" s="197"/>
      <c r="E205" s="197"/>
      <c r="F205" s="218" t="s">
        <v>46</v>
      </c>
      <c r="G205" s="197"/>
      <c r="H205" s="317" t="s">
        <v>1604</v>
      </c>
      <c r="I205" s="317"/>
      <c r="J205" s="317"/>
      <c r="K205" s="241"/>
    </row>
    <row r="206" spans="2:11" customFormat="1" ht="15" customHeight="1">
      <c r="B206" s="220"/>
      <c r="C206" s="197"/>
      <c r="D206" s="197"/>
      <c r="E206" s="197"/>
      <c r="F206" s="218" t="s">
        <v>44</v>
      </c>
      <c r="G206" s="197"/>
      <c r="H206" s="317" t="s">
        <v>1605</v>
      </c>
      <c r="I206" s="317"/>
      <c r="J206" s="317"/>
      <c r="K206" s="241"/>
    </row>
    <row r="207" spans="2:11" customFormat="1" ht="15" customHeight="1">
      <c r="B207" s="220"/>
      <c r="C207" s="197"/>
      <c r="D207" s="197"/>
      <c r="E207" s="197"/>
      <c r="F207" s="218" t="s">
        <v>45</v>
      </c>
      <c r="G207" s="197"/>
      <c r="H207" s="317" t="s">
        <v>1606</v>
      </c>
      <c r="I207" s="317"/>
      <c r="J207" s="317"/>
      <c r="K207" s="241"/>
    </row>
    <row r="208" spans="2:11" customFormat="1" ht="15" customHeight="1">
      <c r="B208" s="220"/>
      <c r="C208" s="197"/>
      <c r="D208" s="197"/>
      <c r="E208" s="197"/>
      <c r="F208" s="218"/>
      <c r="G208" s="197"/>
      <c r="H208" s="197"/>
      <c r="I208" s="197"/>
      <c r="J208" s="197"/>
      <c r="K208" s="241"/>
    </row>
    <row r="209" spans="2:11" customFormat="1" ht="15" customHeight="1">
      <c r="B209" s="220"/>
      <c r="C209" s="197" t="s">
        <v>1545</v>
      </c>
      <c r="D209" s="197"/>
      <c r="E209" s="197"/>
      <c r="F209" s="218" t="s">
        <v>78</v>
      </c>
      <c r="G209" s="197"/>
      <c r="H209" s="317" t="s">
        <v>1607</v>
      </c>
      <c r="I209" s="317"/>
      <c r="J209" s="317"/>
      <c r="K209" s="241"/>
    </row>
    <row r="210" spans="2:11" customFormat="1" ht="15" customHeight="1">
      <c r="B210" s="220"/>
      <c r="C210" s="197"/>
      <c r="D210" s="197"/>
      <c r="E210" s="197"/>
      <c r="F210" s="218" t="s">
        <v>1440</v>
      </c>
      <c r="G210" s="197"/>
      <c r="H210" s="317" t="s">
        <v>1441</v>
      </c>
      <c r="I210" s="317"/>
      <c r="J210" s="317"/>
      <c r="K210" s="241"/>
    </row>
    <row r="211" spans="2:11" customFormat="1" ht="15" customHeight="1">
      <c r="B211" s="220"/>
      <c r="C211" s="197"/>
      <c r="D211" s="197"/>
      <c r="E211" s="197"/>
      <c r="F211" s="218" t="s">
        <v>1438</v>
      </c>
      <c r="G211" s="197"/>
      <c r="H211" s="317" t="s">
        <v>1608</v>
      </c>
      <c r="I211" s="317"/>
      <c r="J211" s="317"/>
      <c r="K211" s="241"/>
    </row>
    <row r="212" spans="2:11" customFormat="1" ht="15" customHeight="1">
      <c r="B212" s="265"/>
      <c r="C212" s="197"/>
      <c r="D212" s="197"/>
      <c r="E212" s="197"/>
      <c r="F212" s="218" t="s">
        <v>1442</v>
      </c>
      <c r="G212" s="254"/>
      <c r="H212" s="318" t="s">
        <v>1443</v>
      </c>
      <c r="I212" s="318"/>
      <c r="J212" s="318"/>
      <c r="K212" s="266"/>
    </row>
    <row r="213" spans="2:11" customFormat="1" ht="15" customHeight="1">
      <c r="B213" s="265"/>
      <c r="C213" s="197"/>
      <c r="D213" s="197"/>
      <c r="E213" s="197"/>
      <c r="F213" s="218" t="s">
        <v>1444</v>
      </c>
      <c r="G213" s="254"/>
      <c r="H213" s="318" t="s">
        <v>1420</v>
      </c>
      <c r="I213" s="318"/>
      <c r="J213" s="318"/>
      <c r="K213" s="266"/>
    </row>
    <row r="214" spans="2:11" customFormat="1" ht="15" customHeight="1">
      <c r="B214" s="265"/>
      <c r="C214" s="197"/>
      <c r="D214" s="197"/>
      <c r="E214" s="197"/>
      <c r="F214" s="218"/>
      <c r="G214" s="254"/>
      <c r="H214" s="245"/>
      <c r="I214" s="245"/>
      <c r="J214" s="245"/>
      <c r="K214" s="266"/>
    </row>
    <row r="215" spans="2:11" customFormat="1" ht="15" customHeight="1">
      <c r="B215" s="265"/>
      <c r="C215" s="197" t="s">
        <v>1569</v>
      </c>
      <c r="D215" s="197"/>
      <c r="E215" s="197"/>
      <c r="F215" s="218">
        <v>1</v>
      </c>
      <c r="G215" s="254"/>
      <c r="H215" s="318" t="s">
        <v>1609</v>
      </c>
      <c r="I215" s="318"/>
      <c r="J215" s="318"/>
      <c r="K215" s="266"/>
    </row>
    <row r="216" spans="2:11" customFormat="1" ht="15" customHeight="1">
      <c r="B216" s="265"/>
      <c r="C216" s="197"/>
      <c r="D216" s="197"/>
      <c r="E216" s="197"/>
      <c r="F216" s="218">
        <v>2</v>
      </c>
      <c r="G216" s="254"/>
      <c r="H216" s="318" t="s">
        <v>1610</v>
      </c>
      <c r="I216" s="318"/>
      <c r="J216" s="318"/>
      <c r="K216" s="266"/>
    </row>
    <row r="217" spans="2:11" customFormat="1" ht="15" customHeight="1">
      <c r="B217" s="265"/>
      <c r="C217" s="197"/>
      <c r="D217" s="197"/>
      <c r="E217" s="197"/>
      <c r="F217" s="218">
        <v>3</v>
      </c>
      <c r="G217" s="254"/>
      <c r="H217" s="318" t="s">
        <v>1611</v>
      </c>
      <c r="I217" s="318"/>
      <c r="J217" s="318"/>
      <c r="K217" s="266"/>
    </row>
    <row r="218" spans="2:11" customFormat="1" ht="15" customHeight="1">
      <c r="B218" s="265"/>
      <c r="C218" s="197"/>
      <c r="D218" s="197"/>
      <c r="E218" s="197"/>
      <c r="F218" s="218">
        <v>4</v>
      </c>
      <c r="G218" s="254"/>
      <c r="H218" s="318" t="s">
        <v>1612</v>
      </c>
      <c r="I218" s="318"/>
      <c r="J218" s="318"/>
      <c r="K218" s="266"/>
    </row>
    <row r="219" spans="2:11" customFormat="1" ht="12.75" customHeight="1">
      <c r="B219" s="267"/>
      <c r="C219" s="268"/>
      <c r="D219" s="268"/>
      <c r="E219" s="268"/>
      <c r="F219" s="268"/>
      <c r="G219" s="268"/>
      <c r="H219" s="268"/>
      <c r="I219" s="268"/>
      <c r="J219" s="268"/>
      <c r="K219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Stavební úpravy hygi...</vt:lpstr>
      <vt:lpstr>Pokyny pro vyplnění</vt:lpstr>
      <vt:lpstr>'01 - Stavební úpravy hygi...'!Názvy_tisku</vt:lpstr>
      <vt:lpstr>'Rekapitulace stavby'!Názvy_tisku</vt:lpstr>
      <vt:lpstr>'01 - Stavební úpravy hygi...'!Oblast_tisku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Hahnová</dc:creator>
  <cp:lastModifiedBy>Jozef Leško</cp:lastModifiedBy>
  <dcterms:created xsi:type="dcterms:W3CDTF">2025-05-30T11:09:40Z</dcterms:created>
  <dcterms:modified xsi:type="dcterms:W3CDTF">2025-07-07T09:27:51Z</dcterms:modified>
</cp:coreProperties>
</file>